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75" windowWidth="16440" windowHeight="6960"/>
  </bookViews>
  <sheets>
    <sheet name="Altersstruktur einfach" sheetId="12" r:id="rId1"/>
    <sheet name="Info" sheetId="6" r:id="rId2"/>
    <sheet name="Altersstruktur erweitert" sheetId="10" r:id="rId3"/>
    <sheet name="Diagramm" sheetId="11" r:id="rId4"/>
  </sheets>
  <calcPr calcId="144525"/>
</workbook>
</file>

<file path=xl/calcChain.xml><?xml version="1.0" encoding="utf-8"?>
<calcChain xmlns="http://schemas.openxmlformats.org/spreadsheetml/2006/main">
  <c r="B8" i="12" l="1"/>
  <c r="A2" i="12"/>
  <c r="E17" i="12" s="1"/>
  <c r="E8" i="12" l="1"/>
  <c r="D11" i="12"/>
  <c r="E12" i="12"/>
  <c r="C14" i="12"/>
  <c r="D15" i="12"/>
  <c r="E16" i="12"/>
  <c r="C9" i="12"/>
  <c r="E11" i="12"/>
  <c r="D14" i="12"/>
  <c r="C17" i="12"/>
  <c r="D13" i="12"/>
  <c r="C13" i="12"/>
  <c r="E15" i="12"/>
  <c r="C8" i="12"/>
  <c r="D9" i="12"/>
  <c r="C12" i="12"/>
  <c r="E14" i="12"/>
  <c r="C16" i="12"/>
  <c r="D17" i="12"/>
  <c r="D8" i="12"/>
  <c r="E9" i="12"/>
  <c r="C11" i="12"/>
  <c r="D12" i="12"/>
  <c r="E13" i="12"/>
  <c r="C15" i="12"/>
  <c r="D16" i="12"/>
  <c r="D10" i="12" l="1"/>
  <c r="C10" i="12"/>
  <c r="E10" i="12"/>
  <c r="C3" i="12" s="1"/>
  <c r="D28" i="10"/>
  <c r="D29" i="10"/>
  <c r="D30" i="10"/>
  <c r="D31" i="10"/>
  <c r="D32" i="10"/>
  <c r="D33" i="10"/>
  <c r="D34" i="10"/>
  <c r="D21" i="10"/>
  <c r="D23" i="10"/>
  <c r="D24" i="10"/>
  <c r="D25" i="10"/>
  <c r="D26" i="10"/>
  <c r="D22" i="10"/>
  <c r="G1" i="10"/>
  <c r="E21" i="10" s="1"/>
  <c r="D9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G1" i="6"/>
  <c r="G23" i="6" s="1"/>
  <c r="C5" i="12" l="1"/>
  <c r="C4" i="12"/>
  <c r="C2" i="12"/>
  <c r="F36" i="10"/>
  <c r="F35" i="10"/>
  <c r="F34" i="10"/>
  <c r="G33" i="10"/>
  <c r="E33" i="10"/>
  <c r="F32" i="10"/>
  <c r="G31" i="10"/>
  <c r="E31" i="10"/>
  <c r="F30" i="10"/>
  <c r="G29" i="10"/>
  <c r="E29" i="10"/>
  <c r="F28" i="10"/>
  <c r="G36" i="10"/>
  <c r="E36" i="10"/>
  <c r="G35" i="10"/>
  <c r="E35" i="10"/>
  <c r="G34" i="10"/>
  <c r="E34" i="10"/>
  <c r="F33" i="10"/>
  <c r="G32" i="10"/>
  <c r="E32" i="10"/>
  <c r="F31" i="10"/>
  <c r="G30" i="10"/>
  <c r="E30" i="10"/>
  <c r="F29" i="10"/>
  <c r="G28" i="10"/>
  <c r="E28" i="10"/>
  <c r="F22" i="10"/>
  <c r="F27" i="10"/>
  <c r="F26" i="10"/>
  <c r="G25" i="10"/>
  <c r="E25" i="10"/>
  <c r="F24" i="10"/>
  <c r="G23" i="10"/>
  <c r="E23" i="10"/>
  <c r="F21" i="10"/>
  <c r="G22" i="10"/>
  <c r="E22" i="10"/>
  <c r="G27" i="10"/>
  <c r="E27" i="10"/>
  <c r="G26" i="10"/>
  <c r="E26" i="10"/>
  <c r="F25" i="10"/>
  <c r="G24" i="10"/>
  <c r="E24" i="10"/>
  <c r="F23" i="10"/>
  <c r="G21" i="10"/>
  <c r="H1" i="10"/>
  <c r="H1" i="6"/>
  <c r="E9" i="6"/>
  <c r="G9" i="6"/>
  <c r="F10" i="6"/>
  <c r="E11" i="6"/>
  <c r="G11" i="6"/>
  <c r="F12" i="6"/>
  <c r="E13" i="6"/>
  <c r="G13" i="6"/>
  <c r="F14" i="6"/>
  <c r="E15" i="6"/>
  <c r="G15" i="6"/>
  <c r="F16" i="6"/>
  <c r="E17" i="6"/>
  <c r="G17" i="6"/>
  <c r="F18" i="6"/>
  <c r="E19" i="6"/>
  <c r="G19" i="6"/>
  <c r="F20" i="6"/>
  <c r="E21" i="6"/>
  <c r="G21" i="6"/>
  <c r="F22" i="6"/>
  <c r="F23" i="6"/>
  <c r="F9" i="6"/>
  <c r="E10" i="6"/>
  <c r="G10" i="6"/>
  <c r="F11" i="6"/>
  <c r="E12" i="6"/>
  <c r="G12" i="6"/>
  <c r="F13" i="6"/>
  <c r="E14" i="6"/>
  <c r="G14" i="6"/>
  <c r="F15" i="6"/>
  <c r="E16" i="6"/>
  <c r="G16" i="6"/>
  <c r="F17" i="6"/>
  <c r="E18" i="6"/>
  <c r="G18" i="6"/>
  <c r="F19" i="6"/>
  <c r="E20" i="6"/>
  <c r="G20" i="6"/>
  <c r="F21" i="6"/>
  <c r="E22" i="6"/>
  <c r="G22" i="6"/>
  <c r="E23" i="6"/>
  <c r="H29" i="10" l="1"/>
  <c r="H31" i="10"/>
  <c r="H33" i="10"/>
  <c r="H28" i="10"/>
  <c r="H30" i="10"/>
  <c r="H32" i="10"/>
  <c r="H34" i="10"/>
  <c r="H35" i="10"/>
  <c r="H36" i="10"/>
  <c r="H23" i="10"/>
  <c r="H25" i="10"/>
  <c r="H21" i="10"/>
  <c r="H24" i="10"/>
  <c r="H26" i="10"/>
  <c r="H27" i="10"/>
  <c r="H22" i="10"/>
  <c r="G13" i="10"/>
  <c r="G14" i="10" s="1"/>
  <c r="G7" i="10"/>
  <c r="G8" i="10" s="1"/>
  <c r="G4" i="10"/>
  <c r="G5" i="10" s="1"/>
  <c r="G10" i="10"/>
  <c r="G11" i="10" s="1"/>
  <c r="I1" i="10"/>
  <c r="G6" i="6"/>
  <c r="G5" i="6"/>
  <c r="G4" i="6"/>
  <c r="G3" i="6"/>
  <c r="H21" i="6"/>
  <c r="H19" i="6"/>
  <c r="H17" i="6"/>
  <c r="H15" i="6"/>
  <c r="H13" i="6"/>
  <c r="H11" i="6"/>
  <c r="H9" i="6"/>
  <c r="I1" i="6"/>
  <c r="H23" i="6"/>
  <c r="H22" i="6"/>
  <c r="H20" i="6"/>
  <c r="H18" i="6"/>
  <c r="H16" i="6"/>
  <c r="H14" i="6"/>
  <c r="H12" i="6"/>
  <c r="H10" i="6"/>
  <c r="I28" i="10" l="1"/>
  <c r="I30" i="10"/>
  <c r="I32" i="10"/>
  <c r="I34" i="10"/>
  <c r="I35" i="10"/>
  <c r="I36" i="10"/>
  <c r="I29" i="10"/>
  <c r="I31" i="10"/>
  <c r="I33" i="10"/>
  <c r="I21" i="10"/>
  <c r="I24" i="10"/>
  <c r="I26" i="10"/>
  <c r="I27" i="10"/>
  <c r="I22" i="10"/>
  <c r="I23" i="10"/>
  <c r="I25" i="10"/>
  <c r="G2" i="10"/>
  <c r="G16" i="10" s="1"/>
  <c r="J1" i="10"/>
  <c r="H10" i="10"/>
  <c r="H11" i="10" s="1"/>
  <c r="H4" i="10"/>
  <c r="H13" i="10"/>
  <c r="H14" i="10" s="1"/>
  <c r="H7" i="10"/>
  <c r="H8" i="10" s="1"/>
  <c r="G2" i="6"/>
  <c r="H6" i="6"/>
  <c r="H5" i="6"/>
  <c r="H4" i="6"/>
  <c r="H3" i="6"/>
  <c r="I23" i="6"/>
  <c r="I22" i="6"/>
  <c r="I20" i="6"/>
  <c r="I18" i="6"/>
  <c r="I16" i="6"/>
  <c r="I14" i="6"/>
  <c r="I12" i="6"/>
  <c r="I10" i="6"/>
  <c r="I21" i="6"/>
  <c r="I19" i="6"/>
  <c r="I17" i="6"/>
  <c r="I15" i="6"/>
  <c r="I13" i="6"/>
  <c r="I11" i="6"/>
  <c r="I9" i="6"/>
  <c r="J1" i="6"/>
  <c r="J29" i="10" l="1"/>
  <c r="J31" i="10"/>
  <c r="J33" i="10"/>
  <c r="J28" i="10"/>
  <c r="J30" i="10"/>
  <c r="J32" i="10"/>
  <c r="J34" i="10"/>
  <c r="J35" i="10"/>
  <c r="J36" i="10"/>
  <c r="J23" i="10"/>
  <c r="J25" i="10"/>
  <c r="J21" i="10"/>
  <c r="J24" i="10"/>
  <c r="J26" i="10"/>
  <c r="J27" i="10"/>
  <c r="J22" i="10"/>
  <c r="G18" i="10"/>
  <c r="B52" i="10" s="1"/>
  <c r="H5" i="10"/>
  <c r="H2" i="10"/>
  <c r="H16" i="10" s="1"/>
  <c r="K1" i="10"/>
  <c r="I10" i="10"/>
  <c r="I11" i="10" s="1"/>
  <c r="I4" i="10"/>
  <c r="I7" i="10"/>
  <c r="I8" i="10" s="1"/>
  <c r="I13" i="10"/>
  <c r="I14" i="10" s="1"/>
  <c r="H2" i="6"/>
  <c r="I6" i="6"/>
  <c r="I5" i="6"/>
  <c r="I4" i="6"/>
  <c r="I3" i="6"/>
  <c r="J21" i="6"/>
  <c r="J19" i="6"/>
  <c r="J17" i="6"/>
  <c r="J15" i="6"/>
  <c r="J13" i="6"/>
  <c r="J11" i="6"/>
  <c r="J9" i="6"/>
  <c r="K1" i="6"/>
  <c r="J23" i="6"/>
  <c r="J22" i="6"/>
  <c r="J20" i="6"/>
  <c r="J18" i="6"/>
  <c r="J16" i="6"/>
  <c r="J14" i="6"/>
  <c r="J12" i="6"/>
  <c r="J10" i="6"/>
  <c r="K28" i="10" l="1"/>
  <c r="K30" i="10"/>
  <c r="K32" i="10"/>
  <c r="K34" i="10"/>
  <c r="K35" i="10"/>
  <c r="K36" i="10"/>
  <c r="K29" i="10"/>
  <c r="K31" i="10"/>
  <c r="K33" i="10"/>
  <c r="K21" i="10"/>
  <c r="K24" i="10"/>
  <c r="K26" i="10"/>
  <c r="K27" i="10"/>
  <c r="K22" i="10"/>
  <c r="K23" i="10"/>
  <c r="K25" i="10"/>
  <c r="H18" i="10"/>
  <c r="I5" i="10"/>
  <c r="I2" i="10"/>
  <c r="I16" i="10" s="1"/>
  <c r="L1" i="10"/>
  <c r="J13" i="10"/>
  <c r="J14" i="10" s="1"/>
  <c r="J7" i="10"/>
  <c r="J8" i="10" s="1"/>
  <c r="J4" i="10"/>
  <c r="J10" i="10"/>
  <c r="J11" i="10" s="1"/>
  <c r="I2" i="6"/>
  <c r="J6" i="6"/>
  <c r="J5" i="6"/>
  <c r="J4" i="6"/>
  <c r="J3" i="6"/>
  <c r="K23" i="6"/>
  <c r="K22" i="6"/>
  <c r="K20" i="6"/>
  <c r="K18" i="6"/>
  <c r="K16" i="6"/>
  <c r="K14" i="6"/>
  <c r="K12" i="6"/>
  <c r="K10" i="6"/>
  <c r="K21" i="6"/>
  <c r="K19" i="6"/>
  <c r="K17" i="6"/>
  <c r="K15" i="6"/>
  <c r="K13" i="6"/>
  <c r="K11" i="6"/>
  <c r="K9" i="6"/>
  <c r="L1" i="6"/>
  <c r="L29" i="10" l="1"/>
  <c r="L31" i="10"/>
  <c r="L33" i="10"/>
  <c r="L28" i="10"/>
  <c r="L30" i="10"/>
  <c r="L32" i="10"/>
  <c r="L34" i="10"/>
  <c r="L35" i="10"/>
  <c r="L36" i="10"/>
  <c r="L23" i="10"/>
  <c r="L25" i="10"/>
  <c r="L21" i="10"/>
  <c r="L24" i="10"/>
  <c r="L26" i="10"/>
  <c r="L27" i="10"/>
  <c r="L22" i="10"/>
  <c r="I18" i="10"/>
  <c r="J5" i="10"/>
  <c r="J2" i="10"/>
  <c r="J16" i="10" s="1"/>
  <c r="K13" i="10"/>
  <c r="K14" i="10" s="1"/>
  <c r="K7" i="10"/>
  <c r="K8" i="10" s="1"/>
  <c r="K10" i="10"/>
  <c r="K11" i="10" s="1"/>
  <c r="K4" i="10"/>
  <c r="M1" i="10"/>
  <c r="J2" i="6"/>
  <c r="K6" i="6"/>
  <c r="K5" i="6"/>
  <c r="K4" i="6"/>
  <c r="K3" i="6"/>
  <c r="L21" i="6"/>
  <c r="L19" i="6"/>
  <c r="L17" i="6"/>
  <c r="L15" i="6"/>
  <c r="L13" i="6"/>
  <c r="L11" i="6"/>
  <c r="L9" i="6"/>
  <c r="M1" i="6"/>
  <c r="L23" i="6"/>
  <c r="L22" i="6"/>
  <c r="L20" i="6"/>
  <c r="L18" i="6"/>
  <c r="L16" i="6"/>
  <c r="L14" i="6"/>
  <c r="L12" i="6"/>
  <c r="L10" i="6"/>
  <c r="M28" i="10" l="1"/>
  <c r="M30" i="10"/>
  <c r="M32" i="10"/>
  <c r="M34" i="10"/>
  <c r="M35" i="10"/>
  <c r="M36" i="10"/>
  <c r="M29" i="10"/>
  <c r="M31" i="10"/>
  <c r="M33" i="10"/>
  <c r="M21" i="10"/>
  <c r="M24" i="10"/>
  <c r="M26" i="10"/>
  <c r="M27" i="10"/>
  <c r="M22" i="10"/>
  <c r="M23" i="10"/>
  <c r="M25" i="10"/>
  <c r="J18" i="10"/>
  <c r="K5" i="10"/>
  <c r="K2" i="10"/>
  <c r="K16" i="10" s="1"/>
  <c r="L10" i="10"/>
  <c r="L11" i="10" s="1"/>
  <c r="L4" i="10"/>
  <c r="L7" i="10"/>
  <c r="L8" i="10" s="1"/>
  <c r="L13" i="10"/>
  <c r="L14" i="10" s="1"/>
  <c r="N1" i="10"/>
  <c r="K2" i="6"/>
  <c r="L6" i="6"/>
  <c r="L5" i="6"/>
  <c r="L4" i="6"/>
  <c r="L3" i="6"/>
  <c r="M23" i="6"/>
  <c r="M22" i="6"/>
  <c r="M20" i="6"/>
  <c r="M18" i="6"/>
  <c r="M16" i="6"/>
  <c r="M14" i="6"/>
  <c r="M12" i="6"/>
  <c r="M10" i="6"/>
  <c r="M21" i="6"/>
  <c r="M19" i="6"/>
  <c r="M17" i="6"/>
  <c r="M15" i="6"/>
  <c r="M13" i="6"/>
  <c r="M11" i="6"/>
  <c r="M9" i="6"/>
  <c r="N1" i="6"/>
  <c r="N29" i="10" l="1"/>
  <c r="N31" i="10"/>
  <c r="N33" i="10"/>
  <c r="N28" i="10"/>
  <c r="N30" i="10"/>
  <c r="N32" i="10"/>
  <c r="N34" i="10"/>
  <c r="N35" i="10"/>
  <c r="N36" i="10"/>
  <c r="N23" i="10"/>
  <c r="N25" i="10"/>
  <c r="N21" i="10"/>
  <c r="N24" i="10"/>
  <c r="N26" i="10"/>
  <c r="N27" i="10"/>
  <c r="N22" i="10"/>
  <c r="K18" i="10"/>
  <c r="L5" i="10"/>
  <c r="L2" i="10"/>
  <c r="L16" i="10" s="1"/>
  <c r="O1" i="10"/>
  <c r="M10" i="10"/>
  <c r="M11" i="10" s="1"/>
  <c r="M4" i="10"/>
  <c r="M13" i="10"/>
  <c r="M14" i="10" s="1"/>
  <c r="M7" i="10"/>
  <c r="M8" i="10" s="1"/>
  <c r="L2" i="6"/>
  <c r="M6" i="6"/>
  <c r="M5" i="6"/>
  <c r="M4" i="6"/>
  <c r="M3" i="6"/>
  <c r="N21" i="6"/>
  <c r="N19" i="6"/>
  <c r="N17" i="6"/>
  <c r="N15" i="6"/>
  <c r="N13" i="6"/>
  <c r="N11" i="6"/>
  <c r="N9" i="6"/>
  <c r="O1" i="6"/>
  <c r="N23" i="6"/>
  <c r="N22" i="6"/>
  <c r="N20" i="6"/>
  <c r="N18" i="6"/>
  <c r="N16" i="6"/>
  <c r="N14" i="6"/>
  <c r="N12" i="6"/>
  <c r="N10" i="6"/>
  <c r="O28" i="10" l="1"/>
  <c r="O30" i="10"/>
  <c r="O32" i="10"/>
  <c r="O34" i="10"/>
  <c r="O35" i="10"/>
  <c r="O36" i="10"/>
  <c r="O29" i="10"/>
  <c r="O31" i="10"/>
  <c r="O33" i="10"/>
  <c r="O21" i="10"/>
  <c r="O24" i="10"/>
  <c r="O26" i="10"/>
  <c r="O27" i="10"/>
  <c r="O22" i="10"/>
  <c r="O23" i="10"/>
  <c r="O25" i="10"/>
  <c r="L18" i="10"/>
  <c r="M5" i="10"/>
  <c r="M2" i="10"/>
  <c r="M16" i="10" s="1"/>
  <c r="P1" i="10"/>
  <c r="N13" i="10"/>
  <c r="N14" i="10" s="1"/>
  <c r="N7" i="10"/>
  <c r="N8" i="10" s="1"/>
  <c r="N10" i="10"/>
  <c r="N11" i="10" s="1"/>
  <c r="N4" i="10"/>
  <c r="M2" i="6"/>
  <c r="N6" i="6"/>
  <c r="N5" i="6"/>
  <c r="N4" i="6"/>
  <c r="N3" i="6"/>
  <c r="O23" i="6"/>
  <c r="O22" i="6"/>
  <c r="O20" i="6"/>
  <c r="O18" i="6"/>
  <c r="O16" i="6"/>
  <c r="O14" i="6"/>
  <c r="O12" i="6"/>
  <c r="O10" i="6"/>
  <c r="O21" i="6"/>
  <c r="O19" i="6"/>
  <c r="O17" i="6"/>
  <c r="O15" i="6"/>
  <c r="O13" i="6"/>
  <c r="O11" i="6"/>
  <c r="O9" i="6"/>
  <c r="P1" i="6"/>
  <c r="P29" i="10" l="1"/>
  <c r="P31" i="10"/>
  <c r="P33" i="10"/>
  <c r="P28" i="10"/>
  <c r="P30" i="10"/>
  <c r="P32" i="10"/>
  <c r="P34" i="10"/>
  <c r="P35" i="10"/>
  <c r="P36" i="10"/>
  <c r="P23" i="10"/>
  <c r="P25" i="10"/>
  <c r="P21" i="10"/>
  <c r="P24" i="10"/>
  <c r="P26" i="10"/>
  <c r="P27" i="10"/>
  <c r="P22" i="10"/>
  <c r="M18" i="10"/>
  <c r="N5" i="10"/>
  <c r="N2" i="10"/>
  <c r="N16" i="10" s="1"/>
  <c r="Q1" i="10"/>
  <c r="O13" i="10"/>
  <c r="O14" i="10" s="1"/>
  <c r="O7" i="10"/>
  <c r="O8" i="10" s="1"/>
  <c r="O4" i="10"/>
  <c r="O10" i="10"/>
  <c r="O11" i="10" s="1"/>
  <c r="N2" i="6"/>
  <c r="O6" i="6"/>
  <c r="O5" i="6"/>
  <c r="O4" i="6"/>
  <c r="O3" i="6"/>
  <c r="P21" i="6"/>
  <c r="P19" i="6"/>
  <c r="P17" i="6"/>
  <c r="P15" i="6"/>
  <c r="P13" i="6"/>
  <c r="P11" i="6"/>
  <c r="P9" i="6"/>
  <c r="Q1" i="6"/>
  <c r="P23" i="6"/>
  <c r="P22" i="6"/>
  <c r="P20" i="6"/>
  <c r="P18" i="6"/>
  <c r="P16" i="6"/>
  <c r="P14" i="6"/>
  <c r="P12" i="6"/>
  <c r="P10" i="6"/>
  <c r="Q28" i="10" l="1"/>
  <c r="Q30" i="10"/>
  <c r="Q32" i="10"/>
  <c r="Q34" i="10"/>
  <c r="Q35" i="10"/>
  <c r="Q36" i="10"/>
  <c r="Q29" i="10"/>
  <c r="Q31" i="10"/>
  <c r="Q33" i="10"/>
  <c r="Q21" i="10"/>
  <c r="Q24" i="10"/>
  <c r="Q26" i="10"/>
  <c r="Q27" i="10"/>
  <c r="Q22" i="10"/>
  <c r="Q23" i="10"/>
  <c r="Q25" i="10"/>
  <c r="N18" i="10"/>
  <c r="O5" i="10"/>
  <c r="O2" i="10"/>
  <c r="O16" i="10" s="1"/>
  <c r="R1" i="10"/>
  <c r="P10" i="10"/>
  <c r="P11" i="10" s="1"/>
  <c r="P4" i="10"/>
  <c r="P7" i="10"/>
  <c r="P8" i="10" s="1"/>
  <c r="P13" i="10"/>
  <c r="P14" i="10" s="1"/>
  <c r="O2" i="6"/>
  <c r="P6" i="6"/>
  <c r="P5" i="6"/>
  <c r="P4" i="6"/>
  <c r="P3" i="6"/>
  <c r="Q23" i="6"/>
  <c r="Q22" i="6"/>
  <c r="Q20" i="6"/>
  <c r="Q18" i="6"/>
  <c r="Q16" i="6"/>
  <c r="Q14" i="6"/>
  <c r="Q12" i="6"/>
  <c r="Q10" i="6"/>
  <c r="Q21" i="6"/>
  <c r="Q19" i="6"/>
  <c r="Q17" i="6"/>
  <c r="Q15" i="6"/>
  <c r="Q13" i="6"/>
  <c r="Q11" i="6"/>
  <c r="Q9" i="6"/>
  <c r="R1" i="6"/>
  <c r="R29" i="10" l="1"/>
  <c r="R31" i="10"/>
  <c r="R33" i="10"/>
  <c r="R28" i="10"/>
  <c r="R30" i="10"/>
  <c r="R32" i="10"/>
  <c r="R34" i="10"/>
  <c r="R35" i="10"/>
  <c r="R36" i="10"/>
  <c r="R23" i="10"/>
  <c r="R25" i="10"/>
  <c r="R21" i="10"/>
  <c r="R24" i="10"/>
  <c r="R26" i="10"/>
  <c r="R27" i="10"/>
  <c r="R22" i="10"/>
  <c r="O18" i="10"/>
  <c r="P5" i="10"/>
  <c r="P2" i="10"/>
  <c r="P16" i="10" s="1"/>
  <c r="S1" i="10"/>
  <c r="Q10" i="10"/>
  <c r="Q11" i="10" s="1"/>
  <c r="Q4" i="10"/>
  <c r="Q7" i="10"/>
  <c r="Q8" i="10" s="1"/>
  <c r="Q13" i="10"/>
  <c r="Q14" i="10" s="1"/>
  <c r="P2" i="6"/>
  <c r="Q6" i="6"/>
  <c r="Q5" i="6"/>
  <c r="Q4" i="6"/>
  <c r="Q3" i="6"/>
  <c r="R21" i="6"/>
  <c r="R19" i="6"/>
  <c r="R17" i="6"/>
  <c r="R15" i="6"/>
  <c r="R13" i="6"/>
  <c r="R11" i="6"/>
  <c r="R9" i="6"/>
  <c r="S1" i="6"/>
  <c r="R23" i="6"/>
  <c r="R22" i="6"/>
  <c r="R20" i="6"/>
  <c r="R18" i="6"/>
  <c r="R16" i="6"/>
  <c r="R14" i="6"/>
  <c r="R12" i="6"/>
  <c r="R10" i="6"/>
  <c r="S28" i="10" l="1"/>
  <c r="S30" i="10"/>
  <c r="S32" i="10"/>
  <c r="S34" i="10"/>
  <c r="S35" i="10"/>
  <c r="S36" i="10"/>
  <c r="S29" i="10"/>
  <c r="S31" i="10"/>
  <c r="S33" i="10"/>
  <c r="S21" i="10"/>
  <c r="S24" i="10"/>
  <c r="S26" i="10"/>
  <c r="S27" i="10"/>
  <c r="S22" i="10"/>
  <c r="S23" i="10"/>
  <c r="S25" i="10"/>
  <c r="P18" i="10"/>
  <c r="Q5" i="10"/>
  <c r="Q2" i="10"/>
  <c r="Q16" i="10" s="1"/>
  <c r="T1" i="10"/>
  <c r="R13" i="10"/>
  <c r="R14" i="10" s="1"/>
  <c r="R7" i="10"/>
  <c r="R8" i="10" s="1"/>
  <c r="R10" i="10"/>
  <c r="R11" i="10" s="1"/>
  <c r="R4" i="10"/>
  <c r="Q2" i="6"/>
  <c r="R6" i="6"/>
  <c r="R5" i="6"/>
  <c r="R4" i="6"/>
  <c r="R3" i="6"/>
  <c r="S23" i="6"/>
  <c r="S22" i="6"/>
  <c r="S20" i="6"/>
  <c r="S18" i="6"/>
  <c r="S16" i="6"/>
  <c r="S14" i="6"/>
  <c r="S12" i="6"/>
  <c r="S10" i="6"/>
  <c r="S21" i="6"/>
  <c r="S19" i="6"/>
  <c r="S17" i="6"/>
  <c r="S15" i="6"/>
  <c r="S13" i="6"/>
  <c r="S11" i="6"/>
  <c r="S9" i="6"/>
  <c r="T1" i="6"/>
  <c r="T29" i="10" l="1"/>
  <c r="T31" i="10"/>
  <c r="T33" i="10"/>
  <c r="T28" i="10"/>
  <c r="T30" i="10"/>
  <c r="T32" i="10"/>
  <c r="T34" i="10"/>
  <c r="T35" i="10"/>
  <c r="T36" i="10"/>
  <c r="T23" i="10"/>
  <c r="T25" i="10"/>
  <c r="T21" i="10"/>
  <c r="T24" i="10"/>
  <c r="T26" i="10"/>
  <c r="T27" i="10"/>
  <c r="T22" i="10"/>
  <c r="Q18" i="10"/>
  <c r="R5" i="10"/>
  <c r="R2" i="10"/>
  <c r="R16" i="10" s="1"/>
  <c r="S13" i="10"/>
  <c r="S14" i="10" s="1"/>
  <c r="S7" i="10"/>
  <c r="S8" i="10" s="1"/>
  <c r="S10" i="10"/>
  <c r="S11" i="10" s="1"/>
  <c r="S4" i="10"/>
  <c r="R2" i="6"/>
  <c r="S6" i="6"/>
  <c r="S5" i="6"/>
  <c r="S4" i="6"/>
  <c r="S3" i="6"/>
  <c r="T21" i="6"/>
  <c r="T19" i="6"/>
  <c r="T17" i="6"/>
  <c r="T15" i="6"/>
  <c r="T13" i="6"/>
  <c r="T11" i="6"/>
  <c r="T9" i="6"/>
  <c r="T23" i="6"/>
  <c r="T22" i="6"/>
  <c r="T20" i="6"/>
  <c r="T18" i="6"/>
  <c r="T16" i="6"/>
  <c r="T14" i="6"/>
  <c r="T12" i="6"/>
  <c r="T10" i="6"/>
  <c r="R18" i="10" l="1"/>
  <c r="S5" i="10"/>
  <c r="S2" i="10"/>
  <c r="S16" i="10" s="1"/>
  <c r="T10" i="10"/>
  <c r="T11" i="10" s="1"/>
  <c r="T4" i="10"/>
  <c r="T13" i="10"/>
  <c r="T14" i="10" s="1"/>
  <c r="T7" i="10"/>
  <c r="T8" i="10" s="1"/>
  <c r="S2" i="6"/>
  <c r="T6" i="6"/>
  <c r="T5" i="6"/>
  <c r="T4" i="6"/>
  <c r="T3" i="6"/>
  <c r="S18" i="10" l="1"/>
  <c r="T5" i="10"/>
  <c r="T2" i="10"/>
  <c r="T16" i="10" s="1"/>
  <c r="T2" i="6"/>
  <c r="T18" i="10" l="1"/>
</calcChain>
</file>

<file path=xl/sharedStrings.xml><?xml version="1.0" encoding="utf-8"?>
<sst xmlns="http://schemas.openxmlformats.org/spreadsheetml/2006/main" count="106" uniqueCount="75">
  <si>
    <t>Name</t>
  </si>
  <si>
    <t>Jahre</t>
  </si>
  <si>
    <t>bis 1 Jahr</t>
  </si>
  <si>
    <t>über 1 bis 2 Jahre</t>
  </si>
  <si>
    <t>über 2 bis 3 Jahre</t>
  </si>
  <si>
    <t>über 3 Jahre</t>
  </si>
  <si>
    <t>Altersstruktur</t>
  </si>
  <si>
    <t>ab</t>
  </si>
  <si>
    <t>bis</t>
  </si>
  <si>
    <t>Platsch, Pitti</t>
  </si>
  <si>
    <t>Elster, Erika</t>
  </si>
  <si>
    <t>Fuchs, Heinz</t>
  </si>
  <si>
    <t>Fox, Fixi</t>
  </si>
  <si>
    <t>Itz, Jana</t>
  </si>
  <si>
    <t>Sorglos, Susi</t>
  </si>
  <si>
    <t>Alba, Chantal</t>
  </si>
  <si>
    <t>Stichtag</t>
  </si>
  <si>
    <t>Geb.</t>
  </si>
  <si>
    <t>König, Elisabeth</t>
  </si>
  <si>
    <t>Kind, Neusi</t>
  </si>
  <si>
    <t>Olm, Katha</t>
  </si>
  <si>
    <t>Hansa</t>
  </si>
  <si>
    <t>Rostok</t>
  </si>
  <si>
    <t>Maria, Santa</t>
  </si>
  <si>
    <t>Wurst, Hans</t>
  </si>
  <si>
    <t>Stand zum</t>
  </si>
  <si>
    <t>Schlämmer, Horst</t>
  </si>
  <si>
    <t>k</t>
  </si>
  <si>
    <t>Schmidt, Sabine</t>
  </si>
  <si>
    <t>Mon.</t>
  </si>
  <si>
    <t>Alter dezimal</t>
  </si>
  <si>
    <t>Hansa, Rostock</t>
  </si>
  <si>
    <t>Fuchs, Eberhardt</t>
  </si>
  <si>
    <t>Kinder gesamt</t>
  </si>
  <si>
    <t>Kinder bis 1 Jahr</t>
  </si>
  <si>
    <t>Kinder über 3 Jahre</t>
  </si>
  <si>
    <t>VBE</t>
  </si>
  <si>
    <t>VBE gesamt</t>
  </si>
  <si>
    <t>Leitung</t>
  </si>
  <si>
    <t>VBE GESAMT</t>
  </si>
  <si>
    <t>Kd. bis zu 1 Jahr:</t>
  </si>
  <si>
    <t>Kd. über 1-2 Jahre:</t>
  </si>
  <si>
    <t>Kd. über 2-3- Jahre:</t>
  </si>
  <si>
    <t>Kd. über 3 Jahre:</t>
  </si>
  <si>
    <t>Leitungsanteile:</t>
  </si>
  <si>
    <t>Kita Beispielhausen</t>
  </si>
  <si>
    <t>VBE pro jedes Kind</t>
  </si>
  <si>
    <t>VBE/ pro Kind</t>
  </si>
  <si>
    <t>Stand heute</t>
  </si>
  <si>
    <t>VBE-Änderungen hier wirken sich oben sinnvoll aus.</t>
  </si>
  <si>
    <t>Dent, Arthur</t>
  </si>
  <si>
    <t>Kirk, James Tiberius</t>
  </si>
  <si>
    <t>Berechnung der pädagogischen Fachkräfte</t>
  </si>
  <si>
    <t>Alter</t>
  </si>
  <si>
    <t>Anzahl</t>
  </si>
  <si>
    <r>
      <rPr>
        <b/>
        <sz val="11"/>
        <color indexed="8"/>
        <rFont val="Calibri"/>
        <family val="2"/>
      </rPr>
      <t>Neuen Datensatz unten anfügen</t>
    </r>
    <r>
      <rPr>
        <sz val="11"/>
        <color theme="1"/>
        <rFont val="Calibri"/>
        <family val="2"/>
        <scheme val="minor"/>
      </rPr>
      <t xml:space="preserve"> 
und gleich nach Alter sortieren:</t>
    </r>
  </si>
  <si>
    <t>bis 1</t>
  </si>
  <si>
    <t>über 1 bis 2</t>
  </si>
  <si>
    <r>
      <t xml:space="preserve">1.   </t>
    </r>
    <r>
      <rPr>
        <b/>
        <sz val="11"/>
        <color theme="1"/>
        <rFont val="Calibri"/>
        <family val="2"/>
        <scheme val="minor"/>
      </rPr>
      <t>Rechtsklick auf B7</t>
    </r>
    <r>
      <rPr>
        <sz val="11"/>
        <color theme="1"/>
        <rFont val="Calibri"/>
        <family val="2"/>
        <scheme val="minor"/>
      </rPr>
      <t xml:space="preserve"> "Geburtstag"</t>
    </r>
  </si>
  <si>
    <t>über 2 bis 3</t>
  </si>
  <si>
    <r>
      <t xml:space="preserve">2.   </t>
    </r>
    <r>
      <rPr>
        <b/>
        <sz val="11"/>
        <color indexed="8"/>
        <rFont val="Calibri"/>
        <family val="2"/>
      </rPr>
      <t>Sortieren</t>
    </r>
    <r>
      <rPr>
        <sz val="11"/>
        <color indexed="8"/>
        <rFont val="Calibri"/>
        <family val="2"/>
      </rPr>
      <t xml:space="preserve"> von Z bis A</t>
    </r>
  </si>
  <si>
    <t>ab 3</t>
  </si>
  <si>
    <t>Geburtstag</t>
  </si>
  <si>
    <t>Monate</t>
  </si>
  <si>
    <t>Monate/12</t>
  </si>
  <si>
    <t>Erika Muster</t>
  </si>
  <si>
    <t>Max Muster</t>
  </si>
  <si>
    <t>Karl Metz</t>
  </si>
  <si>
    <t>Testi Testinger</t>
  </si>
  <si>
    <t>Pitti Platsch</t>
  </si>
  <si>
    <t>Antje Schröder</t>
  </si>
  <si>
    <t>Fixi Fox</t>
  </si>
  <si>
    <t>Jana Itz</t>
  </si>
  <si>
    <t>Susi Sorglos</t>
  </si>
  <si>
    <t>Johnny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</si>
</sst>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 tint="0.34998626667073579"/>
      <name val="Arial"/>
      <family val="2"/>
    </font>
    <font>
      <sz val="10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b/>
      <sz val="11"/>
      <color indexed="8"/>
      <name val="Calibri"/>
      <family val="2"/>
    </font>
    <font>
      <sz val="2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18" borderId="0" applyNumberFormat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5" borderId="0" xfId="0" applyFill="1"/>
    <xf numFmtId="0" fontId="4" fillId="2" borderId="6" xfId="0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0" fillId="0" borderId="7" xfId="0" applyBorder="1"/>
    <xf numFmtId="0" fontId="3" fillId="5" borderId="7" xfId="0" applyFont="1" applyFill="1" applyBorder="1" applyAlignment="1">
      <alignment horizontal="center"/>
    </xf>
    <xf numFmtId="0" fontId="0" fillId="0" borderId="7" xfId="0" applyFill="1" applyBorder="1"/>
    <xf numFmtId="0" fontId="0" fillId="5" borderId="7" xfId="0" applyFill="1" applyBorder="1" applyAlignment="1">
      <alignment horizont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0" borderId="0" xfId="0" applyFont="1"/>
    <xf numFmtId="14" fontId="0" fillId="5" borderId="0" xfId="0" applyNumberFormat="1" applyFill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8" fillId="5" borderId="0" xfId="0" applyNumberFormat="1" applyFont="1" applyFill="1" applyAlignment="1">
      <alignment horizontal="left"/>
    </xf>
    <xf numFmtId="14" fontId="8" fillId="0" borderId="7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6" fillId="5" borderId="0" xfId="0" applyFont="1" applyFill="1" applyAlignment="1">
      <alignment vertical="center"/>
    </xf>
    <xf numFmtId="14" fontId="7" fillId="5" borderId="0" xfId="0" applyNumberFormat="1" applyFont="1" applyFill="1" applyBorder="1" applyAlignment="1">
      <alignment horizontal="left" vertical="center" indent="1"/>
    </xf>
    <xf numFmtId="14" fontId="9" fillId="10" borderId="1" xfId="0" applyNumberFormat="1" applyFont="1" applyFill="1" applyBorder="1" applyAlignment="1">
      <alignment horizontal="center" vertical="center"/>
    </xf>
    <xf numFmtId="14" fontId="5" fillId="6" borderId="6" xfId="0" applyNumberFormat="1" applyFont="1" applyFill="1" applyBorder="1" applyAlignment="1">
      <alignment horizontal="center" vertical="center" textRotation="90"/>
    </xf>
    <xf numFmtId="14" fontId="5" fillId="7" borderId="6" xfId="0" applyNumberFormat="1" applyFont="1" applyFill="1" applyBorder="1" applyAlignment="1">
      <alignment horizontal="center" vertical="center" textRotation="90"/>
    </xf>
    <xf numFmtId="164" fontId="0" fillId="3" borderId="2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4" fontId="9" fillId="7" borderId="1" xfId="0" applyNumberFormat="1" applyFont="1" applyFill="1" applyBorder="1" applyAlignment="1">
      <alignment horizontal="left" vertical="center"/>
    </xf>
    <xf numFmtId="0" fontId="11" fillId="10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2" fillId="5" borderId="0" xfId="0" applyFont="1" applyFill="1" applyAlignment="1"/>
    <xf numFmtId="0" fontId="12" fillId="5" borderId="0" xfId="0" applyFont="1" applyFill="1"/>
    <xf numFmtId="14" fontId="9" fillId="7" borderId="14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2" borderId="18" xfId="0" applyFill="1" applyBorder="1"/>
    <xf numFmtId="0" fontId="0" fillId="4" borderId="18" xfId="0" applyFill="1" applyBorder="1"/>
    <xf numFmtId="0" fontId="0" fillId="8" borderId="18" xfId="0" applyFill="1" applyBorder="1"/>
    <xf numFmtId="0" fontId="0" fillId="9" borderId="18" xfId="0" applyFill="1" applyBorder="1"/>
    <xf numFmtId="0" fontId="0" fillId="12" borderId="18" xfId="0" applyFill="1" applyBorder="1"/>
    <xf numFmtId="0" fontId="0" fillId="2" borderId="0" xfId="0" applyFill="1" applyBorder="1"/>
    <xf numFmtId="0" fontId="0" fillId="4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12" borderId="0" xfId="0" applyFill="1" applyBorder="1"/>
    <xf numFmtId="0" fontId="14" fillId="11" borderId="0" xfId="0" applyFont="1" applyFill="1" applyBorder="1" applyAlignment="1"/>
    <xf numFmtId="0" fontId="14" fillId="11" borderId="18" xfId="0" applyFont="1" applyFill="1" applyBorder="1" applyAlignment="1"/>
    <xf numFmtId="0" fontId="0" fillId="2" borderId="12" xfId="0" applyFill="1" applyBorder="1"/>
    <xf numFmtId="0" fontId="0" fillId="4" borderId="12" xfId="0" applyFill="1" applyBorder="1"/>
    <xf numFmtId="0" fontId="0" fillId="8" borderId="12" xfId="0" applyFill="1" applyBorder="1"/>
    <xf numFmtId="0" fontId="0" fillId="9" borderId="12" xfId="0" applyFill="1" applyBorder="1"/>
    <xf numFmtId="0" fontId="0" fillId="12" borderId="12" xfId="0" applyFill="1" applyBorder="1"/>
    <xf numFmtId="14" fontId="5" fillId="7" borderId="11" xfId="0" applyNumberFormat="1" applyFont="1" applyFill="1" applyBorder="1" applyAlignment="1">
      <alignment horizontal="center" vertical="center" textRotation="45"/>
    </xf>
    <xf numFmtId="14" fontId="5" fillId="6" borderId="11" xfId="0" applyNumberFormat="1" applyFont="1" applyFill="1" applyBorder="1" applyAlignment="1">
      <alignment horizontal="center" vertical="center" textRotation="45"/>
    </xf>
    <xf numFmtId="14" fontId="7" fillId="5" borderId="0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/>
    <xf numFmtId="0" fontId="13" fillId="5" borderId="0" xfId="0" applyFont="1" applyFill="1" applyBorder="1" applyAlignment="1">
      <alignment horizontal="right"/>
    </xf>
    <xf numFmtId="14" fontId="16" fillId="5" borderId="0" xfId="0" applyNumberFormat="1" applyFont="1" applyFill="1" applyAlignment="1">
      <alignment horizontal="left"/>
    </xf>
    <xf numFmtId="0" fontId="4" fillId="5" borderId="25" xfId="0" applyFont="1" applyFill="1" applyBorder="1" applyAlignment="1">
      <alignment horizontal="center"/>
    </xf>
    <xf numFmtId="0" fontId="1" fillId="5" borderId="25" xfId="0" applyFont="1" applyFill="1" applyBorder="1" applyAlignment="1"/>
    <xf numFmtId="0" fontId="0" fillId="5" borderId="23" xfId="0" applyFill="1" applyBorder="1"/>
    <xf numFmtId="0" fontId="1" fillId="5" borderId="6" xfId="0" applyFont="1" applyFill="1" applyBorder="1" applyAlignment="1"/>
    <xf numFmtId="0" fontId="13" fillId="5" borderId="6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center"/>
    </xf>
    <xf numFmtId="0" fontId="19" fillId="11" borderId="6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1" fontId="20" fillId="10" borderId="24" xfId="0" applyNumberFormat="1" applyFont="1" applyFill="1" applyBorder="1" applyAlignment="1">
      <alignment horizontal="center" vertical="center"/>
    </xf>
    <xf numFmtId="1" fontId="20" fillId="10" borderId="13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/>
    <xf numFmtId="0" fontId="1" fillId="5" borderId="26" xfId="0" applyFont="1" applyFill="1" applyBorder="1" applyAlignment="1"/>
    <xf numFmtId="0" fontId="1" fillId="2" borderId="11" xfId="0" applyFont="1" applyFill="1" applyBorder="1" applyAlignment="1"/>
    <xf numFmtId="0" fontId="0" fillId="5" borderId="0" xfId="0" applyFill="1" applyBorder="1"/>
    <xf numFmtId="0" fontId="2" fillId="8" borderId="11" xfId="0" applyNumberFormat="1" applyFont="1" applyFill="1" applyBorder="1" applyAlignment="1"/>
    <xf numFmtId="0" fontId="18" fillId="8" borderId="11" xfId="0" applyNumberFormat="1" applyFont="1" applyFill="1" applyBorder="1" applyAlignment="1">
      <alignment horizontal="right"/>
    </xf>
    <xf numFmtId="1" fontId="18" fillId="8" borderId="11" xfId="0" applyNumberFormat="1" applyFont="1" applyFill="1" applyBorder="1" applyAlignment="1">
      <alignment horizontal="center"/>
    </xf>
    <xf numFmtId="1" fontId="7" fillId="8" borderId="11" xfId="0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right"/>
    </xf>
    <xf numFmtId="1" fontId="17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right"/>
    </xf>
    <xf numFmtId="0" fontId="17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9" borderId="11" xfId="0" applyFont="1" applyFill="1" applyBorder="1" applyAlignment="1"/>
    <xf numFmtId="0" fontId="19" fillId="9" borderId="11" xfId="0" applyFont="1" applyFill="1" applyBorder="1" applyAlignment="1">
      <alignment horizontal="right"/>
    </xf>
    <xf numFmtId="0" fontId="19" fillId="9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17" fillId="0" borderId="0" xfId="0" applyFont="1" applyBorder="1" applyAlignment="1">
      <alignment horizontal="right" vertical="center"/>
    </xf>
    <xf numFmtId="0" fontId="3" fillId="5" borderId="27" xfId="0" applyFont="1" applyFill="1" applyBorder="1" applyAlignment="1">
      <alignment horizontal="right"/>
    </xf>
    <xf numFmtId="0" fontId="3" fillId="5" borderId="26" xfId="0" applyNumberFormat="1" applyFont="1" applyFill="1" applyBorder="1" applyAlignment="1">
      <alignment horizontal="right"/>
    </xf>
    <xf numFmtId="0" fontId="3" fillId="5" borderId="26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4" fillId="14" borderId="26" xfId="0" applyFont="1" applyFill="1" applyBorder="1" applyAlignment="1">
      <alignment horizontal="center"/>
    </xf>
    <xf numFmtId="0" fontId="4" fillId="16" borderId="26" xfId="0" applyFont="1" applyFill="1" applyBorder="1" applyAlignment="1">
      <alignment horizontal="center"/>
    </xf>
    <xf numFmtId="0" fontId="4" fillId="17" borderId="26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14" fontId="21" fillId="7" borderId="1" xfId="0" applyNumberFormat="1" applyFon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/>
    </xf>
    <xf numFmtId="0" fontId="0" fillId="5" borderId="15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15" fillId="5" borderId="17" xfId="0" applyFont="1" applyFill="1" applyBorder="1" applyAlignment="1">
      <alignment horizontal="right"/>
    </xf>
    <xf numFmtId="0" fontId="16" fillId="5" borderId="22" xfId="0" applyFont="1" applyFill="1" applyBorder="1" applyAlignment="1">
      <alignment horizontal="right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14" fontId="7" fillId="5" borderId="0" xfId="0" applyNumberFormat="1" applyFont="1" applyFill="1" applyBorder="1" applyAlignment="1">
      <alignment horizontal="right"/>
    </xf>
    <xf numFmtId="14" fontId="7" fillId="5" borderId="9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8" borderId="3" xfId="0" applyNumberFormat="1" applyFont="1" applyFill="1" applyBorder="1" applyAlignment="1">
      <alignment horizontal="center"/>
    </xf>
    <xf numFmtId="0" fontId="2" fillId="8" borderId="4" xfId="0" applyNumberFormat="1" applyFont="1" applyFill="1" applyBorder="1" applyAlignment="1">
      <alignment horizontal="center"/>
    </xf>
    <xf numFmtId="0" fontId="2" fillId="8" borderId="5" xfId="0" applyNumberFormat="1" applyFont="1" applyFill="1" applyBorder="1" applyAlignment="1">
      <alignment horizontal="center"/>
    </xf>
    <xf numFmtId="0" fontId="2" fillId="18" borderId="0" xfId="1" applyFont="1" applyBorder="1" applyAlignment="1">
      <alignment horizontal="center"/>
    </xf>
    <xf numFmtId="0" fontId="0" fillId="0" borderId="0" xfId="0" applyAlignment="1">
      <alignment horizontal="left" wrapText="1"/>
    </xf>
    <xf numFmtId="14" fontId="23" fillId="6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" fillId="4" borderId="0" xfId="0" applyFont="1" applyFill="1" applyAlignment="1">
      <alignment horizontal="center"/>
    </xf>
    <xf numFmtId="1" fontId="24" fillId="4" borderId="1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19" borderId="0" xfId="0" applyNumberFormat="1" applyFont="1" applyFill="1" applyAlignment="1">
      <alignment horizontal="center"/>
    </xf>
    <xf numFmtId="1" fontId="24" fillId="19" borderId="1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20" borderId="0" xfId="0" applyFont="1" applyFill="1" applyAlignment="1">
      <alignment horizontal="center"/>
    </xf>
    <xf numFmtId="0" fontId="24" fillId="20" borderId="1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18" borderId="0" xfId="1" applyFont="1" applyAlignment="1">
      <alignment horizontal="center"/>
    </xf>
    <xf numFmtId="0" fontId="0" fillId="0" borderId="12" xfId="0" applyBorder="1"/>
    <xf numFmtId="14" fontId="0" fillId="0" borderId="12" xfId="0" applyNumberFormat="1" applyBorder="1"/>
    <xf numFmtId="1" fontId="0" fillId="5" borderId="12" xfId="0" applyNumberForma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2" fontId="0" fillId="3" borderId="12" xfId="0" applyNumberFormat="1" applyFill="1" applyBorder="1"/>
    <xf numFmtId="14" fontId="0" fillId="0" borderId="0" xfId="0" applyNumberFormat="1"/>
    <xf numFmtId="0" fontId="0" fillId="0" borderId="12" xfId="0" applyFill="1" applyBorder="1"/>
    <xf numFmtId="0" fontId="0" fillId="0" borderId="12" xfId="0" applyBorder="1" applyAlignment="1">
      <alignment horizontal="center"/>
    </xf>
    <xf numFmtId="0" fontId="0" fillId="5" borderId="12" xfId="0" applyFill="1" applyBorder="1" applyAlignment="1">
      <alignment horizontal="center"/>
    </xf>
    <xf numFmtId="2" fontId="0" fillId="3" borderId="29" xfId="0" applyNumberFormat="1" applyFill="1" applyBorder="1"/>
  </cellXfs>
  <cellStyles count="2">
    <cellStyle name="60 % - Akzent1" xfId="1" builtinId="32"/>
    <cellStyle name="Standard" xfId="0" builtinId="0"/>
  </cellStyles>
  <dxfs count="23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 patternType="none">
          <bgColor indexed="65"/>
        </patternFill>
      </fill>
    </dxf>
    <dxf>
      <font>
        <color theme="4"/>
      </font>
    </dxf>
    <dxf>
      <font>
        <color rgb="FF92D050"/>
      </font>
    </dxf>
    <dxf>
      <font>
        <color theme="9" tint="0.39994506668294322"/>
      </font>
    </dxf>
    <dxf>
      <font>
        <color rgb="FFFFFF0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2D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3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2D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3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colors>
    <mruColors>
      <color rgb="FFFF9999"/>
      <color rgb="FFFFFF66"/>
      <color rgb="FF9966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98289189622827"/>
          <c:y val="0.10791589861158006"/>
          <c:w val="0.72645996322734552"/>
          <c:h val="0.7223653129996433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'Altersstruktur erweitert'!$F$4</c:f>
              <c:strCache>
                <c:ptCount val="1"/>
                <c:pt idx="0">
                  <c:v>Kinder bis 1 Jahr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txPr>
              <a:bodyPr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'Altersstruktur erweitert'!$G$1:$T$1</c:f>
              <c:numCache>
                <c:formatCode>m/d/yyyy</c:formatCode>
                <c:ptCount val="14"/>
                <c:pt idx="0">
                  <c:v>42919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</c:numCache>
            </c:numRef>
          </c:cat>
          <c:val>
            <c:numRef>
              <c:f>'Altersstruktur erweitert'!$G$4:$T$4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3"/>
          <c:order val="2"/>
          <c:tx>
            <c:strRef>
              <c:f>'Altersstruktur erweitert'!$F$7</c:f>
              <c:strCache>
                <c:ptCount val="1"/>
                <c:pt idx="0">
                  <c:v>über 1 bis 2 Jahre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'Altersstruktur erweitert'!$G$1:$T$1</c:f>
              <c:numCache>
                <c:formatCode>m/d/yyyy</c:formatCode>
                <c:ptCount val="14"/>
                <c:pt idx="0">
                  <c:v>42919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</c:numCache>
            </c:numRef>
          </c:cat>
          <c:val>
            <c:numRef>
              <c:f>'Altersstruktur erweitert'!$G$7:$T$7</c:f>
              <c:numCache>
                <c:formatCode>0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val>
        </c:ser>
        <c:ser>
          <c:idx val="4"/>
          <c:order val="3"/>
          <c:tx>
            <c:strRef>
              <c:f>'Altersstruktur erweitert'!$F$10</c:f>
              <c:strCache>
                <c:ptCount val="1"/>
                <c:pt idx="0">
                  <c:v>über 2 bis 3 Jahre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'Altersstruktur erweitert'!$G$1:$T$1</c:f>
              <c:numCache>
                <c:formatCode>m/d/yyyy</c:formatCode>
                <c:ptCount val="14"/>
                <c:pt idx="0">
                  <c:v>42919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</c:numCache>
            </c:numRef>
          </c:cat>
          <c:val>
            <c:numRef>
              <c:f>'Altersstruktur erweitert'!$G$10:$T$10</c:f>
              <c:numCache>
                <c:formatCode>0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</c:ser>
        <c:ser>
          <c:idx val="0"/>
          <c:order val="4"/>
          <c:tx>
            <c:strRef>
              <c:f>'Altersstruktur erweitert'!$F$13</c:f>
              <c:strCache>
                <c:ptCount val="1"/>
                <c:pt idx="0">
                  <c:v>Kinder über 3 Jahre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 algn="ctr">
                  <a:defRPr lang="de-DE" sz="12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'Altersstruktur erweitert'!$G$1:$T$1</c:f>
              <c:numCache>
                <c:formatCode>m/d/yyyy</c:formatCode>
                <c:ptCount val="14"/>
                <c:pt idx="0">
                  <c:v>42919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</c:numCache>
            </c:numRef>
          </c:cat>
          <c:val>
            <c:numRef>
              <c:f>'Altersstruktur erweitert'!$G$13:$T$13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1055360"/>
        <c:axId val="191056896"/>
      </c:barChart>
      <c:lineChart>
        <c:grouping val="standard"/>
        <c:varyColors val="0"/>
        <c:ser>
          <c:idx val="1"/>
          <c:order val="0"/>
          <c:tx>
            <c:strRef>
              <c:f>'Altersstruktur erweitert'!$F$2</c:f>
              <c:strCache>
                <c:ptCount val="1"/>
                <c:pt idx="0">
                  <c:v>Kinder 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6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'Altersstruktur erweitert'!$G$1:$T$1</c:f>
              <c:numCache>
                <c:formatCode>m/d/yyyy</c:formatCode>
                <c:ptCount val="14"/>
                <c:pt idx="0">
                  <c:v>42919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</c:numCache>
            </c:numRef>
          </c:cat>
          <c:val>
            <c:numRef>
              <c:f>'Altersstruktur erweitert'!$G$2:$T$2</c:f>
              <c:numCache>
                <c:formatCode>0</c:formatCode>
                <c:ptCount val="1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55360"/>
        <c:axId val="191056896"/>
      </c:lineChart>
      <c:catAx>
        <c:axId val="191055360"/>
        <c:scaling>
          <c:orientation val="minMax"/>
        </c:scaling>
        <c:delete val="0"/>
        <c:axPos val="t"/>
        <c:numFmt formatCode="m/d/yyyy" sourceLinked="1"/>
        <c:majorTickMark val="none"/>
        <c:minorTickMark val="none"/>
        <c:tickLblPos val="low"/>
        <c:crossAx val="191056896"/>
        <c:crosses val="max"/>
        <c:auto val="0"/>
        <c:lblAlgn val="ctr"/>
        <c:lblOffset val="100"/>
        <c:noMultiLvlLbl val="0"/>
      </c:catAx>
      <c:valAx>
        <c:axId val="19105689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 algn="l">
                  <a:defRPr sz="1400" b="0"/>
                </a:pPr>
                <a:r>
                  <a:rPr lang="en-US" sz="1400" b="0"/>
                  <a:t>Gesamtzahl</a:t>
                </a:r>
              </a:p>
            </c:rich>
          </c:tx>
          <c:layout>
            <c:manualLayout>
              <c:xMode val="edge"/>
              <c:yMode val="edge"/>
              <c:x val="4.9597196348162342E-2"/>
              <c:y val="0.125916579875542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1055360"/>
        <c:crosses val="autoZero"/>
        <c:crossBetween val="between"/>
        <c:majorUnit val="5"/>
        <c:minorUnit val="1"/>
      </c:valAx>
      <c:spPr>
        <a:noFill/>
        <a:ln w="25400">
          <a:noFill/>
        </a:ln>
        <a:effectLst/>
      </c:spPr>
    </c:plotArea>
    <c:legend>
      <c:legendPos val="r"/>
      <c:legendEntry>
        <c:idx val="0"/>
        <c:txPr>
          <a:bodyPr/>
          <a:lstStyle/>
          <a:p>
            <a:pPr>
              <a:defRPr sz="1400" b="1">
                <a:solidFill>
                  <a:schemeClr val="accent1"/>
                </a:solidFill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accent3">
                    <a:lumMod val="75000"/>
                  </a:schemeClr>
                </a:solidFill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1400" b="1">
                <a:solidFill>
                  <a:schemeClr val="accent6"/>
                </a:solidFill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2.8931697869761373E-2"/>
          <c:y val="0.18066200189631204"/>
          <c:w val="0.11202349075959321"/>
          <c:h val="0.72261063937669179"/>
        </c:manualLayout>
      </c:layout>
      <c:overlay val="0"/>
      <c:txPr>
        <a:bodyPr/>
        <a:lstStyle/>
        <a:p>
          <a:pPr>
            <a:defRPr sz="1400" b="1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10</xdr:row>
      <xdr:rowOff>85725</xdr:rowOff>
    </xdr:from>
    <xdr:to>
      <xdr:col>13</xdr:col>
      <xdr:colOff>276225</xdr:colOff>
      <xdr:row>17</xdr:row>
      <xdr:rowOff>123825</xdr:rowOff>
    </xdr:to>
    <xdr:sp macro="" textlink="">
      <xdr:nvSpPr>
        <xdr:cNvPr id="16" name="Abgerundetes Rechteck 15"/>
        <xdr:cNvSpPr/>
      </xdr:nvSpPr>
      <xdr:spPr>
        <a:xfrm>
          <a:off x="3829050" y="2657475"/>
          <a:ext cx="2714625" cy="1371600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Auf dem nächsten Blatt</a:t>
          </a:r>
        </a:p>
        <a:p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findest du diese Tabelle  ohne Erklärungen. </a:t>
          </a:r>
        </a:p>
        <a:p>
          <a:endParaRPr lang="de-D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Wirf</a:t>
          </a:r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auch einen Blick auf das Blatt "Diagramm".</a:t>
          </a:r>
          <a:endParaRPr lang="de-DE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200024</xdr:colOff>
      <xdr:row>8</xdr:row>
      <xdr:rowOff>9525</xdr:rowOff>
    </xdr:from>
    <xdr:to>
      <xdr:col>6</xdr:col>
      <xdr:colOff>19050</xdr:colOff>
      <xdr:row>20</xdr:row>
      <xdr:rowOff>171450</xdr:rowOff>
    </xdr:to>
    <xdr:sp macro="" textlink="">
      <xdr:nvSpPr>
        <xdr:cNvPr id="9" name="Abgerundetes Rechteck 8"/>
        <xdr:cNvSpPr/>
      </xdr:nvSpPr>
      <xdr:spPr>
        <a:xfrm>
          <a:off x="200024" y="2200275"/>
          <a:ext cx="3686176" cy="2447925"/>
        </a:xfrm>
        <a:prstGeom prst="roundRect">
          <a:avLst/>
        </a:prstGeom>
        <a:solidFill>
          <a:schemeClr val="accent6">
            <a:lumMod val="50000"/>
            <a:alpha val="7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0">
              <a:solidFill>
                <a:schemeClr val="lt1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Neues Kind hinzufügen</a:t>
          </a:r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238124</xdr:colOff>
      <xdr:row>9</xdr:row>
      <xdr:rowOff>66675</xdr:rowOff>
    </xdr:from>
    <xdr:to>
      <xdr:col>5</xdr:col>
      <xdr:colOff>285749</xdr:colOff>
      <xdr:row>20</xdr:row>
      <xdr:rowOff>104775</xdr:rowOff>
    </xdr:to>
    <xdr:sp macro="" textlink="">
      <xdr:nvSpPr>
        <xdr:cNvPr id="10" name="Abgerundete rechteckige Legende 9"/>
        <xdr:cNvSpPr/>
      </xdr:nvSpPr>
      <xdr:spPr>
        <a:xfrm>
          <a:off x="238124" y="2447925"/>
          <a:ext cx="3571875" cy="2133600"/>
        </a:xfrm>
        <a:prstGeom prst="wedgeRoundRectCallout">
          <a:avLst>
            <a:gd name="adj1" fmla="val -23757"/>
            <a:gd name="adj2" fmla="val 49931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marL="0" indent="0" algn="l"/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Beliebige vorhandene Zeile kopieren.</a:t>
          </a: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R</a:t>
          </a:r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echtsklick auf Zeilennummer "23" -&gt;  Kopieren </a:t>
          </a:r>
          <a:endParaRPr lang="de-DE" sz="4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Rechtsklick auf "24" -&gt;  Zeile einfügen</a:t>
          </a:r>
        </a:p>
        <a:p>
          <a:pPr marL="0" indent="0" algn="l"/>
          <a:r>
            <a:rPr lang="de-DE" sz="11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"Ameisenmodus" beenden mit Esc-Taste.</a:t>
          </a:r>
        </a:p>
        <a:p>
          <a:pPr marL="0" indent="0" algn="l"/>
          <a:endParaRPr lang="de-DE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Ändere </a:t>
          </a:r>
          <a:r>
            <a:rPr lang="de-DE" sz="1100" b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Name</a:t>
          </a:r>
          <a:r>
            <a:rPr lang="de-DE" sz="1100" b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, </a:t>
          </a:r>
          <a:r>
            <a:rPr lang="de-DE" sz="1100" b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Geburtstag</a:t>
          </a:r>
          <a:r>
            <a:rPr lang="de-DE" sz="1100" b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de-DE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und </a:t>
          </a:r>
          <a:r>
            <a:rPr lang="de-DE" sz="1100" b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ab</a:t>
          </a:r>
          <a:r>
            <a:rPr lang="de-DE" sz="1100" b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 (Einstiegsdatum)</a:t>
          </a:r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0" indent="0" algn="l"/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In Spalte D "</a:t>
          </a:r>
          <a:r>
            <a:rPr lang="de-DE" sz="1100" b="1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bis</a:t>
          </a: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" zunächst ein "k" eintragen (es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ist</a:t>
          </a: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 noch kein Enddatum bekannt). </a:t>
          </a:r>
          <a:r>
            <a:rPr lang="de-DE" sz="11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Mehr musst du nicht ändern.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Nach Geburtstag</a:t>
          </a:r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</a:t>
          </a:r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ortieren.</a:t>
          </a:r>
          <a:endParaRPr lang="de-DE"/>
        </a:p>
        <a:p>
          <a:pPr eaLnBrk="1" fontAlgn="auto" latinLnBrk="0" hangingPunct="1"/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Rechtsklick auf  B8 "Geb."  &gt;  Sortieren  &gt;  Z bis A</a:t>
          </a:r>
          <a:endParaRPr lang="de-DE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10</xdr:row>
      <xdr:rowOff>57149</xdr:rowOff>
    </xdr:from>
    <xdr:to>
      <xdr:col>0</xdr:col>
      <xdr:colOff>436200</xdr:colOff>
      <xdr:row>12</xdr:row>
      <xdr:rowOff>36149</xdr:rowOff>
    </xdr:to>
    <xdr:sp macro="" textlink="">
      <xdr:nvSpPr>
        <xdr:cNvPr id="13" name="Ellipse 12"/>
        <xdr:cNvSpPr/>
      </xdr:nvSpPr>
      <xdr:spPr>
        <a:xfrm>
          <a:off x="76200" y="2628899"/>
          <a:ext cx="360000" cy="360000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de-DE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0</xdr:col>
      <xdr:colOff>47625</xdr:colOff>
      <xdr:row>14</xdr:row>
      <xdr:rowOff>142874</xdr:rowOff>
    </xdr:from>
    <xdr:to>
      <xdr:col>0</xdr:col>
      <xdr:colOff>407625</xdr:colOff>
      <xdr:row>16</xdr:row>
      <xdr:rowOff>121874</xdr:rowOff>
    </xdr:to>
    <xdr:sp macro="" textlink="">
      <xdr:nvSpPr>
        <xdr:cNvPr id="14" name="Ellipse 13"/>
        <xdr:cNvSpPr/>
      </xdr:nvSpPr>
      <xdr:spPr>
        <a:xfrm>
          <a:off x="47625" y="3476624"/>
          <a:ext cx="360000" cy="360000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de-DE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0</xdr:col>
      <xdr:colOff>57150</xdr:colOff>
      <xdr:row>18</xdr:row>
      <xdr:rowOff>57149</xdr:rowOff>
    </xdr:from>
    <xdr:to>
      <xdr:col>0</xdr:col>
      <xdr:colOff>417150</xdr:colOff>
      <xdr:row>20</xdr:row>
      <xdr:rowOff>36149</xdr:rowOff>
    </xdr:to>
    <xdr:sp macro="" textlink="">
      <xdr:nvSpPr>
        <xdr:cNvPr id="15" name="Ellipse 14"/>
        <xdr:cNvSpPr/>
      </xdr:nvSpPr>
      <xdr:spPr>
        <a:xfrm>
          <a:off x="57150" y="4152899"/>
          <a:ext cx="360000" cy="360000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de-DE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750303</xdr:colOff>
      <xdr:row>37</xdr:row>
      <xdr:rowOff>202405</xdr:rowOff>
    </xdr:from>
    <xdr:to>
      <xdr:col>12</xdr:col>
      <xdr:colOff>7144</xdr:colOff>
      <xdr:row>54</xdr:row>
      <xdr:rowOff>23812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79428" y="7750968"/>
          <a:ext cx="4590841" cy="31551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0.28472</cdr:x>
      <cdr:y>0.00537</cdr:y>
    </cdr:from>
    <cdr:to>
      <cdr:x>0.68924</cdr:x>
      <cdr:y>0.08188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624624" y="32334"/>
          <a:ext cx="3728972" cy="460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de-DE" sz="1400" b="1">
              <a:latin typeface="Arial" pitchFamily="34" charset="0"/>
              <a:cs typeface="Arial" pitchFamily="34" charset="0"/>
            </a:rPr>
            <a:t>Altersstruktur unserer Kinder</a:t>
          </a:r>
        </a:p>
        <a:p xmlns:a="http://schemas.openxmlformats.org/drawingml/2006/main">
          <a:pPr algn="ctr"/>
          <a:r>
            <a:rPr lang="de-DE" sz="1100">
              <a:latin typeface="Arial" pitchFamily="34" charset="0"/>
              <a:cs typeface="Arial" pitchFamily="34" charset="0"/>
            </a:rPr>
            <a:t>Anteil</a:t>
          </a:r>
          <a:r>
            <a:rPr lang="de-DE" sz="1100" baseline="0">
              <a:latin typeface="Arial" pitchFamily="34" charset="0"/>
              <a:cs typeface="Arial" pitchFamily="34" charset="0"/>
            </a:rPr>
            <a:t> der Altersgruppen an der Gesamtzahl</a:t>
          </a:r>
          <a:endParaRPr lang="de-DE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marL="0" indent="0" algn="l">
          <a:defRPr sz="1100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2" sqref="A2"/>
    </sheetView>
  </sheetViews>
  <sheetFormatPr baseColWidth="10" defaultRowHeight="15" x14ac:dyDescent="0.25"/>
  <cols>
    <col min="1" max="1" width="19.7109375" bestFit="1" customWidth="1"/>
    <col min="2" max="2" width="11.140625" customWidth="1"/>
    <col min="3" max="3" width="7.140625" style="1" customWidth="1"/>
    <col min="4" max="4" width="7.85546875" style="1" bestFit="1" customWidth="1"/>
    <col min="5" max="5" width="12.7109375" customWidth="1"/>
    <col min="6" max="6" width="11.140625" customWidth="1"/>
    <col min="7" max="7" width="7.140625" customWidth="1"/>
    <col min="8" max="8" width="13.7109375" customWidth="1"/>
    <col min="9" max="9" width="4.5703125" customWidth="1"/>
  </cols>
  <sheetData>
    <row r="1" spans="1:10" x14ac:dyDescent="0.25">
      <c r="A1" s="120" t="s">
        <v>16</v>
      </c>
      <c r="B1" s="120" t="s">
        <v>53</v>
      </c>
      <c r="C1" s="120" t="s">
        <v>54</v>
      </c>
      <c r="F1" s="121" t="s">
        <v>55</v>
      </c>
      <c r="G1" s="121"/>
      <c r="H1" s="121"/>
      <c r="I1" s="121"/>
      <c r="J1" s="121"/>
    </row>
    <row r="2" spans="1:10" ht="26.25" customHeight="1" x14ac:dyDescent="0.4">
      <c r="A2" s="122">
        <f ca="1">TODAY()</f>
        <v>42919</v>
      </c>
      <c r="B2" s="123" t="s">
        <v>56</v>
      </c>
      <c r="C2" s="124">
        <f ca="1">COUNTIF(E:E,"&lt;=1")</f>
        <v>5</v>
      </c>
      <c r="D2" s="125"/>
      <c r="F2" s="121"/>
      <c r="G2" s="121"/>
      <c r="H2" s="121"/>
      <c r="I2" s="121"/>
      <c r="J2" s="121"/>
    </row>
    <row r="3" spans="1:10" ht="17.25" x14ac:dyDescent="0.3">
      <c r="B3" s="126" t="s">
        <v>57</v>
      </c>
      <c r="C3" s="127">
        <f ca="1">COUNTIF(E:E,"&gt;1")   -    COUNTIF(E:E,"&gt;2")</f>
        <v>1</v>
      </c>
      <c r="D3" s="125"/>
      <c r="F3" t="s">
        <v>58</v>
      </c>
      <c r="H3" s="128"/>
    </row>
    <row r="4" spans="1:10" ht="17.25" x14ac:dyDescent="0.3">
      <c r="B4" s="129" t="s">
        <v>59</v>
      </c>
      <c r="C4" s="130">
        <f ca="1">COUNTIF(E:E,"&gt;=2,001")   -    COUNTIF(E:E,"&gt;3")</f>
        <v>1</v>
      </c>
      <c r="D4" s="125"/>
      <c r="F4" t="s">
        <v>60</v>
      </c>
      <c r="H4" s="128"/>
    </row>
    <row r="5" spans="1:10" ht="17.25" x14ac:dyDescent="0.3">
      <c r="A5" s="131"/>
      <c r="B5" s="132" t="s">
        <v>61</v>
      </c>
      <c r="C5" s="133">
        <f ca="1">COUNTIF(E:E,"&gt;3,001")</f>
        <v>3</v>
      </c>
      <c r="D5" s="125"/>
      <c r="H5" s="134"/>
    </row>
    <row r="7" spans="1:10" x14ac:dyDescent="0.25">
      <c r="A7" s="135" t="s">
        <v>0</v>
      </c>
      <c r="B7" s="135" t="s">
        <v>62</v>
      </c>
      <c r="C7" s="120" t="s">
        <v>1</v>
      </c>
      <c r="D7" s="120" t="s">
        <v>63</v>
      </c>
      <c r="E7" s="120" t="s">
        <v>64</v>
      </c>
    </row>
    <row r="8" spans="1:10" x14ac:dyDescent="0.25">
      <c r="A8" s="136" t="s">
        <v>65</v>
      </c>
      <c r="B8" s="137">
        <f ca="1">TODAY()-200</f>
        <v>42719</v>
      </c>
      <c r="C8" s="138">
        <f t="shared" ref="C8:C17" ca="1" si="0">DATEDIF(B8,$A$2,"y")</f>
        <v>0</v>
      </c>
      <c r="D8" s="139">
        <f t="shared" ref="D8:D17" ca="1" si="1">DATEDIF(B8,$A$2,"ym")</f>
        <v>6</v>
      </c>
      <c r="E8" s="140">
        <f t="shared" ref="E8:E17" ca="1" si="2">DATEDIF(B8,$A$2,"m")/12</f>
        <v>0.5</v>
      </c>
    </row>
    <row r="9" spans="1:10" x14ac:dyDescent="0.25">
      <c r="A9" s="136" t="s">
        <v>66</v>
      </c>
      <c r="B9" s="137">
        <v>42819</v>
      </c>
      <c r="C9" s="138">
        <f t="shared" ca="1" si="0"/>
        <v>0</v>
      </c>
      <c r="D9" s="139">
        <f t="shared" ca="1" si="1"/>
        <v>3</v>
      </c>
      <c r="E9" s="140">
        <f t="shared" ca="1" si="2"/>
        <v>0.25</v>
      </c>
    </row>
    <row r="10" spans="1:10" x14ac:dyDescent="0.25">
      <c r="A10" s="136" t="s">
        <v>67</v>
      </c>
      <c r="B10" s="137">
        <v>42253</v>
      </c>
      <c r="C10" s="138">
        <f t="shared" ca="1" si="0"/>
        <v>1</v>
      </c>
      <c r="D10" s="139">
        <f t="shared" ca="1" si="1"/>
        <v>9</v>
      </c>
      <c r="E10" s="140">
        <f t="shared" ca="1" si="2"/>
        <v>1.75</v>
      </c>
      <c r="H10" s="141"/>
    </row>
    <row r="11" spans="1:10" x14ac:dyDescent="0.25">
      <c r="A11" s="142" t="s">
        <v>68</v>
      </c>
      <c r="B11" s="137">
        <v>41003</v>
      </c>
      <c r="C11" s="143">
        <f t="shared" ca="1" si="0"/>
        <v>5</v>
      </c>
      <c r="D11" s="143">
        <f t="shared" ca="1" si="1"/>
        <v>2</v>
      </c>
      <c r="E11" s="140">
        <f t="shared" ca="1" si="2"/>
        <v>5.166666666666667</v>
      </c>
    </row>
    <row r="12" spans="1:10" x14ac:dyDescent="0.25">
      <c r="A12" s="136" t="s">
        <v>69</v>
      </c>
      <c r="B12" s="137">
        <v>41558</v>
      </c>
      <c r="C12" s="138">
        <f t="shared" ca="1" si="0"/>
        <v>3</v>
      </c>
      <c r="D12" s="139">
        <f t="shared" ca="1" si="1"/>
        <v>8</v>
      </c>
      <c r="E12" s="140">
        <f t="shared" ca="1" si="2"/>
        <v>3.6666666666666665</v>
      </c>
    </row>
    <row r="13" spans="1:10" x14ac:dyDescent="0.25">
      <c r="A13" s="142" t="s">
        <v>70</v>
      </c>
      <c r="B13" s="137">
        <v>41672</v>
      </c>
      <c r="C13" s="138">
        <f t="shared" ca="1" si="0"/>
        <v>3</v>
      </c>
      <c r="D13" s="139">
        <f t="shared" ca="1" si="1"/>
        <v>5</v>
      </c>
      <c r="E13" s="140">
        <f t="shared" ca="1" si="2"/>
        <v>3.4166666666666665</v>
      </c>
    </row>
    <row r="14" spans="1:10" x14ac:dyDescent="0.25">
      <c r="A14" s="142" t="s">
        <v>71</v>
      </c>
      <c r="B14" s="137">
        <v>42037</v>
      </c>
      <c r="C14" s="144">
        <f t="shared" ca="1" si="0"/>
        <v>2</v>
      </c>
      <c r="D14" s="144">
        <f t="shared" ca="1" si="1"/>
        <v>5</v>
      </c>
      <c r="E14" s="140">
        <f t="shared" ca="1" si="2"/>
        <v>2.4166666666666665</v>
      </c>
    </row>
    <row r="15" spans="1:10" x14ac:dyDescent="0.25">
      <c r="A15" s="136" t="s">
        <v>72</v>
      </c>
      <c r="B15" s="137">
        <v>42612</v>
      </c>
      <c r="C15" s="138">
        <f t="shared" ca="1" si="0"/>
        <v>0</v>
      </c>
      <c r="D15" s="139">
        <f t="shared" ca="1" si="1"/>
        <v>10</v>
      </c>
      <c r="E15" s="140">
        <f t="shared" ca="1" si="2"/>
        <v>0.83333333333333337</v>
      </c>
    </row>
    <row r="16" spans="1:10" x14ac:dyDescent="0.25">
      <c r="A16" s="136" t="s">
        <v>73</v>
      </c>
      <c r="B16" s="137">
        <v>42622</v>
      </c>
      <c r="C16" s="138">
        <f t="shared" ca="1" si="0"/>
        <v>0</v>
      </c>
      <c r="D16" s="139">
        <f t="shared" ca="1" si="1"/>
        <v>9</v>
      </c>
      <c r="E16" s="140">
        <f t="shared" ca="1" si="2"/>
        <v>0.75</v>
      </c>
    </row>
    <row r="17" spans="1:5" x14ac:dyDescent="0.25">
      <c r="A17" s="142" t="s">
        <v>74</v>
      </c>
      <c r="B17" s="137">
        <v>42829</v>
      </c>
      <c r="C17" s="138">
        <f t="shared" ca="1" si="0"/>
        <v>0</v>
      </c>
      <c r="D17" s="139">
        <f t="shared" ca="1" si="1"/>
        <v>2</v>
      </c>
      <c r="E17" s="145">
        <f t="shared" ca="1" si="2"/>
        <v>0.16666666666666666</v>
      </c>
    </row>
  </sheetData>
  <mergeCells count="1">
    <mergeCell ref="F1:J2"/>
  </mergeCells>
  <conditionalFormatting sqref="E8:E65536 E1:E6">
    <cfRule type="cellIs" dxfId="4" priority="1" operator="equal">
      <formula>""</formula>
    </cfRule>
    <cfRule type="cellIs" dxfId="3" priority="2" operator="greaterThan">
      <formula>3.001</formula>
    </cfRule>
    <cfRule type="cellIs" dxfId="2" priority="3" operator="greaterThan">
      <formula>2.001</formula>
    </cfRule>
    <cfRule type="cellIs" dxfId="1" priority="4" operator="greaterThan">
      <formula>1.001</formula>
    </cfRule>
    <cfRule type="cellIs" dxfId="0" priority="5" operator="between">
      <formula>0.001</formula>
      <formula>1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A2" sqref="A2"/>
    </sheetView>
  </sheetViews>
  <sheetFormatPr baseColWidth="10" defaultRowHeight="15" x14ac:dyDescent="0.25"/>
  <cols>
    <col min="1" max="1" width="16.28515625" customWidth="1"/>
    <col min="2" max="2" width="10.140625" style="16" bestFit="1" customWidth="1"/>
    <col min="3" max="3" width="10.140625" style="19" bestFit="1" customWidth="1"/>
    <col min="4" max="4" width="11.140625" style="19" customWidth="1"/>
    <col min="5" max="20" width="5.140625" style="1" customWidth="1"/>
  </cols>
  <sheetData>
    <row r="1" spans="1:20" s="2" customFormat="1" ht="59.25" x14ac:dyDescent="0.25">
      <c r="A1" s="20" t="s">
        <v>6</v>
      </c>
      <c r="B1" s="20"/>
      <c r="C1" s="20"/>
      <c r="D1" s="109" t="s">
        <v>16</v>
      </c>
      <c r="E1" s="109"/>
      <c r="F1" s="110"/>
      <c r="G1" s="23">
        <f ca="1">TODAY()</f>
        <v>42919</v>
      </c>
      <c r="H1" s="24">
        <f ca="1">EOMONTH(G1,0)+1</f>
        <v>42948</v>
      </c>
      <c r="I1" s="24">
        <f ca="1">EOMONTH(H1,0)+1</f>
        <v>42979</v>
      </c>
      <c r="J1" s="24">
        <f ca="1">EOMONTH(I1,0)+1</f>
        <v>43009</v>
      </c>
      <c r="K1" s="24">
        <f t="shared" ref="K1:T1" ca="1" si="0">EOMONTH(J1,0)+1</f>
        <v>43040</v>
      </c>
      <c r="L1" s="24">
        <f t="shared" ca="1" si="0"/>
        <v>43070</v>
      </c>
      <c r="M1" s="24">
        <f t="shared" ca="1" si="0"/>
        <v>43101</v>
      </c>
      <c r="N1" s="24">
        <f t="shared" ca="1" si="0"/>
        <v>43132</v>
      </c>
      <c r="O1" s="24">
        <f t="shared" ca="1" si="0"/>
        <v>43160</v>
      </c>
      <c r="P1" s="24">
        <f t="shared" ca="1" si="0"/>
        <v>43191</v>
      </c>
      <c r="Q1" s="24">
        <f t="shared" ca="1" si="0"/>
        <v>43221</v>
      </c>
      <c r="R1" s="24">
        <f t="shared" ca="1" si="0"/>
        <v>43252</v>
      </c>
      <c r="S1" s="24">
        <f t="shared" ca="1" si="0"/>
        <v>43282</v>
      </c>
      <c r="T1" s="24">
        <f t="shared" ca="1" si="0"/>
        <v>43313</v>
      </c>
    </row>
    <row r="2" spans="1:20" ht="22.5" customHeight="1" x14ac:dyDescent="0.25">
      <c r="A2" s="3"/>
      <c r="B2" s="3"/>
      <c r="C2" s="3"/>
      <c r="D2" s="21"/>
      <c r="E2" s="21"/>
      <c r="F2" s="30" t="s">
        <v>33</v>
      </c>
      <c r="G2" s="29">
        <f t="shared" ref="G2:S2" ca="1" si="1">SUM(G3:G6)</f>
        <v>14</v>
      </c>
      <c r="H2" s="29">
        <f t="shared" ca="1" si="1"/>
        <v>14</v>
      </c>
      <c r="I2" s="29">
        <f t="shared" ca="1" si="1"/>
        <v>14</v>
      </c>
      <c r="J2" s="29">
        <f t="shared" ca="1" si="1"/>
        <v>14</v>
      </c>
      <c r="K2" s="29">
        <f t="shared" ca="1" si="1"/>
        <v>14</v>
      </c>
      <c r="L2" s="29">
        <f t="shared" ca="1" si="1"/>
        <v>14</v>
      </c>
      <c r="M2" s="29">
        <f t="shared" ca="1" si="1"/>
        <v>14</v>
      </c>
      <c r="N2" s="29">
        <f t="shared" ca="1" si="1"/>
        <v>14</v>
      </c>
      <c r="O2" s="29">
        <f t="shared" ca="1" si="1"/>
        <v>14</v>
      </c>
      <c r="P2" s="29">
        <f t="shared" ca="1" si="1"/>
        <v>14</v>
      </c>
      <c r="Q2" s="29">
        <f t="shared" ca="1" si="1"/>
        <v>14</v>
      </c>
      <c r="R2" s="29">
        <f t="shared" ca="1" si="1"/>
        <v>14</v>
      </c>
      <c r="S2" s="29">
        <f t="shared" ca="1" si="1"/>
        <v>14</v>
      </c>
      <c r="T2" s="29">
        <f ca="1">SUM(T3:T6)</f>
        <v>14</v>
      </c>
    </row>
    <row r="3" spans="1:20" ht="15.75" x14ac:dyDescent="0.25">
      <c r="A3" s="3"/>
      <c r="B3" s="3"/>
      <c r="C3" s="3"/>
      <c r="D3" s="111" t="s">
        <v>2</v>
      </c>
      <c r="E3" s="112"/>
      <c r="F3" s="113"/>
      <c r="G3" s="4">
        <f t="shared" ref="G3:T3" ca="1" si="2">COUNTIF(G$9:G$1048576,"&lt;=1")</f>
        <v>0</v>
      </c>
      <c r="H3" s="4">
        <f t="shared" ca="1" si="2"/>
        <v>0</v>
      </c>
      <c r="I3" s="4">
        <f t="shared" ca="1" si="2"/>
        <v>0</v>
      </c>
      <c r="J3" s="4">
        <f t="shared" ca="1" si="2"/>
        <v>0</v>
      </c>
      <c r="K3" s="4">
        <f t="shared" ca="1" si="2"/>
        <v>0</v>
      </c>
      <c r="L3" s="4">
        <f t="shared" ca="1" si="2"/>
        <v>0</v>
      </c>
      <c r="M3" s="4">
        <f t="shared" ca="1" si="2"/>
        <v>0</v>
      </c>
      <c r="N3" s="4">
        <f t="shared" ca="1" si="2"/>
        <v>0</v>
      </c>
      <c r="O3" s="4">
        <f t="shared" ca="1" si="2"/>
        <v>0</v>
      </c>
      <c r="P3" s="4">
        <f t="shared" ca="1" si="2"/>
        <v>0</v>
      </c>
      <c r="Q3" s="4">
        <f t="shared" ca="1" si="2"/>
        <v>0</v>
      </c>
      <c r="R3" s="4">
        <f t="shared" ca="1" si="2"/>
        <v>0</v>
      </c>
      <c r="S3" s="4">
        <f t="shared" ca="1" si="2"/>
        <v>0</v>
      </c>
      <c r="T3" s="4">
        <f t="shared" ca="1" si="2"/>
        <v>0</v>
      </c>
    </row>
    <row r="4" spans="1:20" ht="15.75" x14ac:dyDescent="0.25">
      <c r="A4" s="3"/>
      <c r="B4" s="14"/>
      <c r="C4" s="14"/>
      <c r="D4" s="114" t="s">
        <v>3</v>
      </c>
      <c r="E4" s="115"/>
      <c r="F4" s="116"/>
      <c r="G4" s="5">
        <f t="shared" ref="G4:T4" ca="1" si="3">COUNTIF(G$8:G$1048576,"&gt;1")   -    COUNTIF(G$8:G$1048576,"&gt;2")</f>
        <v>0</v>
      </c>
      <c r="H4" s="5">
        <f t="shared" ca="1" si="3"/>
        <v>0</v>
      </c>
      <c r="I4" s="5">
        <f t="shared" ca="1" si="3"/>
        <v>0</v>
      </c>
      <c r="J4" s="5">
        <f t="shared" ca="1" si="3"/>
        <v>0</v>
      </c>
      <c r="K4" s="5">
        <f t="shared" ca="1" si="3"/>
        <v>0</v>
      </c>
      <c r="L4" s="5">
        <f t="shared" ca="1" si="3"/>
        <v>0</v>
      </c>
      <c r="M4" s="5">
        <f t="shared" ca="1" si="3"/>
        <v>0</v>
      </c>
      <c r="N4" s="5">
        <f t="shared" ca="1" si="3"/>
        <v>0</v>
      </c>
      <c r="O4" s="5">
        <f t="shared" ca="1" si="3"/>
        <v>0</v>
      </c>
      <c r="P4" s="5">
        <f t="shared" ca="1" si="3"/>
        <v>0</v>
      </c>
      <c r="Q4" s="5">
        <f t="shared" ca="1" si="3"/>
        <v>0</v>
      </c>
      <c r="R4" s="5">
        <f t="shared" ca="1" si="3"/>
        <v>0</v>
      </c>
      <c r="S4" s="5">
        <f t="shared" ca="1" si="3"/>
        <v>0</v>
      </c>
      <c r="T4" s="5">
        <f t="shared" ca="1" si="3"/>
        <v>0</v>
      </c>
    </row>
    <row r="5" spans="1:20" ht="15.75" x14ac:dyDescent="0.25">
      <c r="A5" s="3"/>
      <c r="B5" s="14"/>
      <c r="C5" s="14"/>
      <c r="D5" s="117" t="s">
        <v>4</v>
      </c>
      <c r="E5" s="118"/>
      <c r="F5" s="119"/>
      <c r="G5" s="6">
        <f t="shared" ref="G5:T5" ca="1" si="4">COUNTIF(G$8:G$1048576,"&gt;=2,001")   -    COUNTIF(G$8:G$1048576,"&gt;3")</f>
        <v>0</v>
      </c>
      <c r="H5" s="6">
        <f t="shared" ca="1" si="4"/>
        <v>0</v>
      </c>
      <c r="I5" s="6">
        <f t="shared" ca="1" si="4"/>
        <v>0</v>
      </c>
      <c r="J5" s="6">
        <f t="shared" ca="1" si="4"/>
        <v>0</v>
      </c>
      <c r="K5" s="6">
        <f t="shared" ca="1" si="4"/>
        <v>0</v>
      </c>
      <c r="L5" s="6">
        <f t="shared" ca="1" si="4"/>
        <v>0</v>
      </c>
      <c r="M5" s="6">
        <f t="shared" ca="1" si="4"/>
        <v>0</v>
      </c>
      <c r="N5" s="6">
        <f t="shared" ca="1" si="4"/>
        <v>0</v>
      </c>
      <c r="O5" s="6">
        <f t="shared" ca="1" si="4"/>
        <v>0</v>
      </c>
      <c r="P5" s="6">
        <f t="shared" ca="1" si="4"/>
        <v>0</v>
      </c>
      <c r="Q5" s="6">
        <f t="shared" ca="1" si="4"/>
        <v>0</v>
      </c>
      <c r="R5" s="6">
        <f t="shared" ca="1" si="4"/>
        <v>0</v>
      </c>
      <c r="S5" s="6">
        <f t="shared" ca="1" si="4"/>
        <v>0</v>
      </c>
      <c r="T5" s="6">
        <f t="shared" ca="1" si="4"/>
        <v>0</v>
      </c>
    </row>
    <row r="6" spans="1:20" ht="15.75" x14ac:dyDescent="0.25">
      <c r="A6" s="3"/>
      <c r="B6" s="14"/>
      <c r="C6" s="14"/>
      <c r="D6" s="106" t="s">
        <v>5</v>
      </c>
      <c r="E6" s="107"/>
      <c r="F6" s="108"/>
      <c r="G6" s="7">
        <f t="shared" ref="G6:T6" ca="1" si="5">COUNTIF(G$8:G$1048576,"&gt;3,001")</f>
        <v>14</v>
      </c>
      <c r="H6" s="7">
        <f t="shared" ca="1" si="5"/>
        <v>14</v>
      </c>
      <c r="I6" s="7">
        <f t="shared" ca="1" si="5"/>
        <v>14</v>
      </c>
      <c r="J6" s="7">
        <f t="shared" ca="1" si="5"/>
        <v>14</v>
      </c>
      <c r="K6" s="7">
        <f t="shared" ca="1" si="5"/>
        <v>14</v>
      </c>
      <c r="L6" s="7">
        <f t="shared" ca="1" si="5"/>
        <v>14</v>
      </c>
      <c r="M6" s="7">
        <f t="shared" ca="1" si="5"/>
        <v>14</v>
      </c>
      <c r="N6" s="7">
        <f t="shared" ca="1" si="5"/>
        <v>14</v>
      </c>
      <c r="O6" s="7">
        <f t="shared" ca="1" si="5"/>
        <v>14</v>
      </c>
      <c r="P6" s="7">
        <f t="shared" ca="1" si="5"/>
        <v>14</v>
      </c>
      <c r="Q6" s="7">
        <f t="shared" ca="1" si="5"/>
        <v>14</v>
      </c>
      <c r="R6" s="7">
        <f t="shared" ca="1" si="5"/>
        <v>14</v>
      </c>
      <c r="S6" s="7">
        <f t="shared" ca="1" si="5"/>
        <v>14</v>
      </c>
      <c r="T6" s="7">
        <f t="shared" ca="1" si="5"/>
        <v>14</v>
      </c>
    </row>
    <row r="7" spans="1:20" x14ac:dyDescent="0.25">
      <c r="A7" s="3"/>
      <c r="B7" s="14"/>
      <c r="C7" s="14"/>
      <c r="D7" s="1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13" customFormat="1" ht="12.75" x14ac:dyDescent="0.2">
      <c r="A8" s="22" t="s">
        <v>0</v>
      </c>
      <c r="B8" s="22" t="s">
        <v>17</v>
      </c>
      <c r="C8" s="22" t="s">
        <v>7</v>
      </c>
      <c r="D8" s="12" t="s">
        <v>8</v>
      </c>
      <c r="E8" s="12" t="s">
        <v>1</v>
      </c>
      <c r="F8" s="12" t="s">
        <v>29</v>
      </c>
      <c r="G8" s="28" t="s">
        <v>30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A9" s="10" t="s">
        <v>9</v>
      </c>
      <c r="B9" s="15">
        <v>41546</v>
      </c>
      <c r="C9" s="18">
        <v>41671</v>
      </c>
      <c r="D9" s="18" t="str">
        <f t="shared" ref="D9:D22" si="6">IF(B9&gt;0,"k","")</f>
        <v>k</v>
      </c>
      <c r="E9" s="11">
        <f t="shared" ref="E9:E23" ca="1" si="7">DATEDIF(B9,$G$1,"y")</f>
        <v>3</v>
      </c>
      <c r="F9" s="11">
        <f t="shared" ref="F9:F23" ca="1" si="8">DATEDIF(B9,$G$1,"ym")</f>
        <v>9</v>
      </c>
      <c r="G9" s="25">
        <f t="shared" ref="G9:T23" ca="1" si="9">IF($C9&gt;G$1,"-",IF($D9&gt;G$1,DATEDIF($B9,G$1,"m")/12,"-"))</f>
        <v>3.75</v>
      </c>
      <c r="H9" s="26">
        <f t="shared" ca="1" si="9"/>
        <v>3.8333333333333335</v>
      </c>
      <c r="I9" s="26">
        <f t="shared" ca="1" si="9"/>
        <v>3.9166666666666665</v>
      </c>
      <c r="J9" s="26">
        <f t="shared" ca="1" si="9"/>
        <v>4</v>
      </c>
      <c r="K9" s="26">
        <f t="shared" ca="1" si="9"/>
        <v>4.083333333333333</v>
      </c>
      <c r="L9" s="26">
        <f t="shared" ca="1" si="9"/>
        <v>4.166666666666667</v>
      </c>
      <c r="M9" s="26">
        <f t="shared" ca="1" si="9"/>
        <v>4.25</v>
      </c>
      <c r="N9" s="26">
        <f t="shared" ca="1" si="9"/>
        <v>4.333333333333333</v>
      </c>
      <c r="O9" s="26">
        <f t="shared" ca="1" si="9"/>
        <v>4.416666666666667</v>
      </c>
      <c r="P9" s="26">
        <f t="shared" ca="1" si="9"/>
        <v>4.5</v>
      </c>
      <c r="Q9" s="26">
        <f t="shared" ca="1" si="9"/>
        <v>4.583333333333333</v>
      </c>
      <c r="R9" s="26">
        <f t="shared" ca="1" si="9"/>
        <v>4.666666666666667</v>
      </c>
      <c r="S9" s="26">
        <f t="shared" ca="1" si="9"/>
        <v>4.75</v>
      </c>
      <c r="T9" s="26">
        <f t="shared" ca="1" si="9"/>
        <v>4.833333333333333</v>
      </c>
    </row>
    <row r="10" spans="1:20" x14ac:dyDescent="0.25">
      <c r="A10" s="10" t="s">
        <v>19</v>
      </c>
      <c r="B10" s="15">
        <v>41494</v>
      </c>
      <c r="C10" s="18">
        <v>41641</v>
      </c>
      <c r="D10" s="18" t="str">
        <f t="shared" si="6"/>
        <v>k</v>
      </c>
      <c r="E10" s="11">
        <f t="shared" ca="1" si="7"/>
        <v>3</v>
      </c>
      <c r="F10" s="11">
        <f t="shared" ca="1" si="8"/>
        <v>10</v>
      </c>
      <c r="G10" s="25">
        <f t="shared" ca="1" si="9"/>
        <v>3.8333333333333335</v>
      </c>
      <c r="H10" s="26">
        <f t="shared" ca="1" si="9"/>
        <v>3.9166666666666665</v>
      </c>
      <c r="I10" s="26">
        <f t="shared" ca="1" si="9"/>
        <v>4</v>
      </c>
      <c r="J10" s="26">
        <f t="shared" ca="1" si="9"/>
        <v>4.083333333333333</v>
      </c>
      <c r="K10" s="26">
        <f t="shared" ca="1" si="9"/>
        <v>4.166666666666667</v>
      </c>
      <c r="L10" s="26">
        <f t="shared" ca="1" si="9"/>
        <v>4.25</v>
      </c>
      <c r="M10" s="26">
        <f t="shared" ca="1" si="9"/>
        <v>4.333333333333333</v>
      </c>
      <c r="N10" s="26">
        <f t="shared" ca="1" si="9"/>
        <v>4.416666666666667</v>
      </c>
      <c r="O10" s="26">
        <f t="shared" ca="1" si="9"/>
        <v>4.5</v>
      </c>
      <c r="P10" s="26">
        <f t="shared" ca="1" si="9"/>
        <v>4.583333333333333</v>
      </c>
      <c r="Q10" s="26">
        <f t="shared" ca="1" si="9"/>
        <v>4.666666666666667</v>
      </c>
      <c r="R10" s="26">
        <f t="shared" ca="1" si="9"/>
        <v>4.75</v>
      </c>
      <c r="S10" s="26">
        <f t="shared" ca="1" si="9"/>
        <v>4.833333333333333</v>
      </c>
      <c r="T10" s="26">
        <f t="shared" ca="1" si="9"/>
        <v>4.916666666666667</v>
      </c>
    </row>
    <row r="11" spans="1:20" x14ac:dyDescent="0.25">
      <c r="A11" s="10" t="s">
        <v>10</v>
      </c>
      <c r="B11" s="15">
        <v>41399</v>
      </c>
      <c r="C11" s="18">
        <v>41730</v>
      </c>
      <c r="D11" s="18" t="str">
        <f t="shared" si="6"/>
        <v>k</v>
      </c>
      <c r="E11" s="11">
        <f t="shared" ca="1" si="7"/>
        <v>4</v>
      </c>
      <c r="F11" s="11">
        <f t="shared" ca="1" si="8"/>
        <v>1</v>
      </c>
      <c r="G11" s="25">
        <f t="shared" ca="1" si="9"/>
        <v>4.083333333333333</v>
      </c>
      <c r="H11" s="26">
        <f t="shared" ca="1" si="9"/>
        <v>4.166666666666667</v>
      </c>
      <c r="I11" s="26">
        <f t="shared" ca="1" si="9"/>
        <v>4.25</v>
      </c>
      <c r="J11" s="26">
        <f t="shared" ca="1" si="9"/>
        <v>4.333333333333333</v>
      </c>
      <c r="K11" s="26">
        <f t="shared" ca="1" si="9"/>
        <v>4.416666666666667</v>
      </c>
      <c r="L11" s="26">
        <f t="shared" ca="1" si="9"/>
        <v>4.5</v>
      </c>
      <c r="M11" s="26">
        <f t="shared" ca="1" si="9"/>
        <v>4.583333333333333</v>
      </c>
      <c r="N11" s="26">
        <f t="shared" ca="1" si="9"/>
        <v>4.666666666666667</v>
      </c>
      <c r="O11" s="26">
        <f t="shared" ca="1" si="9"/>
        <v>4.75</v>
      </c>
      <c r="P11" s="26">
        <f t="shared" ca="1" si="9"/>
        <v>4.833333333333333</v>
      </c>
      <c r="Q11" s="26">
        <f t="shared" ca="1" si="9"/>
        <v>4.916666666666667</v>
      </c>
      <c r="R11" s="26">
        <f t="shared" ca="1" si="9"/>
        <v>5</v>
      </c>
      <c r="S11" s="26">
        <f t="shared" ca="1" si="9"/>
        <v>5.083333333333333</v>
      </c>
      <c r="T11" s="26">
        <f t="shared" ca="1" si="9"/>
        <v>5.166666666666667</v>
      </c>
    </row>
    <row r="12" spans="1:20" x14ac:dyDescent="0.25">
      <c r="A12" s="10" t="s">
        <v>24</v>
      </c>
      <c r="B12" s="15">
        <v>41399</v>
      </c>
      <c r="C12" s="18">
        <v>41640</v>
      </c>
      <c r="D12" s="18" t="str">
        <f t="shared" si="6"/>
        <v>k</v>
      </c>
      <c r="E12" s="11">
        <f t="shared" ca="1" si="7"/>
        <v>4</v>
      </c>
      <c r="F12" s="11">
        <f t="shared" ca="1" si="8"/>
        <v>1</v>
      </c>
      <c r="G12" s="25">
        <f t="shared" ca="1" si="9"/>
        <v>4.083333333333333</v>
      </c>
      <c r="H12" s="26">
        <f t="shared" ca="1" si="9"/>
        <v>4.166666666666667</v>
      </c>
      <c r="I12" s="26">
        <f t="shared" ca="1" si="9"/>
        <v>4.25</v>
      </c>
      <c r="J12" s="26">
        <f t="shared" ca="1" si="9"/>
        <v>4.333333333333333</v>
      </c>
      <c r="K12" s="26">
        <f t="shared" ca="1" si="9"/>
        <v>4.416666666666667</v>
      </c>
      <c r="L12" s="26">
        <f t="shared" ca="1" si="9"/>
        <v>4.5</v>
      </c>
      <c r="M12" s="26">
        <f t="shared" ca="1" si="9"/>
        <v>4.583333333333333</v>
      </c>
      <c r="N12" s="26">
        <f t="shared" ca="1" si="9"/>
        <v>4.666666666666667</v>
      </c>
      <c r="O12" s="26">
        <f t="shared" ca="1" si="9"/>
        <v>4.75</v>
      </c>
      <c r="P12" s="26">
        <f t="shared" ca="1" si="9"/>
        <v>4.833333333333333</v>
      </c>
      <c r="Q12" s="26">
        <f t="shared" ca="1" si="9"/>
        <v>4.916666666666667</v>
      </c>
      <c r="R12" s="26">
        <f t="shared" ca="1" si="9"/>
        <v>5</v>
      </c>
      <c r="S12" s="26">
        <f t="shared" ca="1" si="9"/>
        <v>5.083333333333333</v>
      </c>
      <c r="T12" s="26">
        <f t="shared" ca="1" si="9"/>
        <v>5.166666666666667</v>
      </c>
    </row>
    <row r="13" spans="1:20" x14ac:dyDescent="0.25">
      <c r="A13" s="10" t="s">
        <v>18</v>
      </c>
      <c r="B13" s="15">
        <v>41360</v>
      </c>
      <c r="C13" s="18">
        <v>41647</v>
      </c>
      <c r="D13" s="18" t="str">
        <f t="shared" si="6"/>
        <v>k</v>
      </c>
      <c r="E13" s="11">
        <f t="shared" ca="1" si="7"/>
        <v>4</v>
      </c>
      <c r="F13" s="11">
        <f t="shared" ca="1" si="8"/>
        <v>3</v>
      </c>
      <c r="G13" s="25">
        <f t="shared" ca="1" si="9"/>
        <v>4.25</v>
      </c>
      <c r="H13" s="26">
        <f t="shared" ca="1" si="9"/>
        <v>4.333333333333333</v>
      </c>
      <c r="I13" s="26">
        <f t="shared" ca="1" si="9"/>
        <v>4.416666666666667</v>
      </c>
      <c r="J13" s="26">
        <f t="shared" ca="1" si="9"/>
        <v>4.5</v>
      </c>
      <c r="K13" s="26">
        <f t="shared" ca="1" si="9"/>
        <v>4.583333333333333</v>
      </c>
      <c r="L13" s="26">
        <f t="shared" ca="1" si="9"/>
        <v>4.666666666666667</v>
      </c>
      <c r="M13" s="26">
        <f t="shared" ca="1" si="9"/>
        <v>4.75</v>
      </c>
      <c r="N13" s="26">
        <f t="shared" ca="1" si="9"/>
        <v>4.833333333333333</v>
      </c>
      <c r="O13" s="26">
        <f t="shared" ca="1" si="9"/>
        <v>4.916666666666667</v>
      </c>
      <c r="P13" s="26">
        <f t="shared" ca="1" si="9"/>
        <v>5</v>
      </c>
      <c r="Q13" s="26">
        <f t="shared" ca="1" si="9"/>
        <v>5.083333333333333</v>
      </c>
      <c r="R13" s="26">
        <f t="shared" ca="1" si="9"/>
        <v>5.166666666666667</v>
      </c>
      <c r="S13" s="26">
        <f t="shared" ca="1" si="9"/>
        <v>5.25</v>
      </c>
      <c r="T13" s="26">
        <f t="shared" ca="1" si="9"/>
        <v>5.333333333333333</v>
      </c>
    </row>
    <row r="14" spans="1:20" x14ac:dyDescent="0.25">
      <c r="A14" s="10" t="s">
        <v>20</v>
      </c>
      <c r="B14" s="15">
        <v>41334</v>
      </c>
      <c r="C14" s="18">
        <v>41699</v>
      </c>
      <c r="D14" s="18" t="str">
        <f t="shared" si="6"/>
        <v>k</v>
      </c>
      <c r="E14" s="11">
        <f t="shared" ca="1" si="7"/>
        <v>4</v>
      </c>
      <c r="F14" s="11">
        <f t="shared" ca="1" si="8"/>
        <v>4</v>
      </c>
      <c r="G14" s="25">
        <f t="shared" ca="1" si="9"/>
        <v>4.333333333333333</v>
      </c>
      <c r="H14" s="26">
        <f t="shared" ca="1" si="9"/>
        <v>4.416666666666667</v>
      </c>
      <c r="I14" s="26">
        <f t="shared" ca="1" si="9"/>
        <v>4.5</v>
      </c>
      <c r="J14" s="26">
        <f t="shared" ca="1" si="9"/>
        <v>4.583333333333333</v>
      </c>
      <c r="K14" s="26">
        <f t="shared" ca="1" si="9"/>
        <v>4.666666666666667</v>
      </c>
      <c r="L14" s="26">
        <f t="shared" ca="1" si="9"/>
        <v>4.75</v>
      </c>
      <c r="M14" s="26">
        <f t="shared" ca="1" si="9"/>
        <v>4.833333333333333</v>
      </c>
      <c r="N14" s="26">
        <f t="shared" ca="1" si="9"/>
        <v>4.916666666666667</v>
      </c>
      <c r="O14" s="26">
        <f t="shared" ca="1" si="9"/>
        <v>5</v>
      </c>
      <c r="P14" s="26">
        <f t="shared" ca="1" si="9"/>
        <v>5.083333333333333</v>
      </c>
      <c r="Q14" s="26">
        <f t="shared" ca="1" si="9"/>
        <v>5.166666666666667</v>
      </c>
      <c r="R14" s="26">
        <f t="shared" ca="1" si="9"/>
        <v>5.25</v>
      </c>
      <c r="S14" s="26">
        <f t="shared" ca="1" si="9"/>
        <v>5.333333333333333</v>
      </c>
      <c r="T14" s="26">
        <f t="shared" ca="1" si="9"/>
        <v>5.416666666666667</v>
      </c>
    </row>
    <row r="15" spans="1:20" x14ac:dyDescent="0.25">
      <c r="A15" s="10" t="s">
        <v>22</v>
      </c>
      <c r="B15" s="15">
        <v>41307</v>
      </c>
      <c r="C15" s="18">
        <v>41641</v>
      </c>
      <c r="D15" s="18" t="str">
        <f t="shared" si="6"/>
        <v>k</v>
      </c>
      <c r="E15" s="11">
        <f t="shared" ca="1" si="7"/>
        <v>4</v>
      </c>
      <c r="F15" s="11">
        <f t="shared" ca="1" si="8"/>
        <v>5</v>
      </c>
      <c r="G15" s="25">
        <f t="shared" ca="1" si="9"/>
        <v>4.416666666666667</v>
      </c>
      <c r="H15" s="26">
        <f t="shared" ca="1" si="9"/>
        <v>4.416666666666667</v>
      </c>
      <c r="I15" s="26">
        <f t="shared" ca="1" si="9"/>
        <v>4.5</v>
      </c>
      <c r="J15" s="26">
        <f t="shared" ca="1" si="9"/>
        <v>4.583333333333333</v>
      </c>
      <c r="K15" s="26">
        <f t="shared" ca="1" si="9"/>
        <v>4.666666666666667</v>
      </c>
      <c r="L15" s="26">
        <f t="shared" ca="1" si="9"/>
        <v>4.75</v>
      </c>
      <c r="M15" s="26">
        <f t="shared" ca="1" si="9"/>
        <v>4.833333333333333</v>
      </c>
      <c r="N15" s="26">
        <f t="shared" ca="1" si="9"/>
        <v>4.916666666666667</v>
      </c>
      <c r="O15" s="26">
        <f t="shared" ca="1" si="9"/>
        <v>5</v>
      </c>
      <c r="P15" s="26">
        <f t="shared" ca="1" si="9"/>
        <v>5.083333333333333</v>
      </c>
      <c r="Q15" s="26">
        <f t="shared" ca="1" si="9"/>
        <v>5.166666666666667</v>
      </c>
      <c r="R15" s="26">
        <f t="shared" ca="1" si="9"/>
        <v>5.25</v>
      </c>
      <c r="S15" s="26">
        <f t="shared" ca="1" si="9"/>
        <v>5.333333333333333</v>
      </c>
      <c r="T15" s="26">
        <f t="shared" ca="1" si="9"/>
        <v>5.416666666666667</v>
      </c>
    </row>
    <row r="16" spans="1:20" x14ac:dyDescent="0.25">
      <c r="A16" s="10" t="s">
        <v>11</v>
      </c>
      <c r="B16" s="15">
        <v>41306</v>
      </c>
      <c r="C16" s="18">
        <v>41365</v>
      </c>
      <c r="D16" s="18" t="str">
        <f t="shared" si="6"/>
        <v>k</v>
      </c>
      <c r="E16" s="11">
        <f t="shared" ca="1" si="7"/>
        <v>4</v>
      </c>
      <c r="F16" s="11">
        <f t="shared" ca="1" si="8"/>
        <v>5</v>
      </c>
      <c r="G16" s="25">
        <f t="shared" ca="1" si="9"/>
        <v>4.416666666666667</v>
      </c>
      <c r="H16" s="26">
        <f t="shared" ca="1" si="9"/>
        <v>4.5</v>
      </c>
      <c r="I16" s="26">
        <f t="shared" ca="1" si="9"/>
        <v>4.583333333333333</v>
      </c>
      <c r="J16" s="26">
        <f t="shared" ca="1" si="9"/>
        <v>4.666666666666667</v>
      </c>
      <c r="K16" s="26">
        <f t="shared" ca="1" si="9"/>
        <v>4.75</v>
      </c>
      <c r="L16" s="26">
        <f t="shared" ca="1" si="9"/>
        <v>4.833333333333333</v>
      </c>
      <c r="M16" s="26">
        <f t="shared" ca="1" si="9"/>
        <v>4.916666666666667</v>
      </c>
      <c r="N16" s="26">
        <f t="shared" ca="1" si="9"/>
        <v>5</v>
      </c>
      <c r="O16" s="26">
        <f t="shared" ca="1" si="9"/>
        <v>5.083333333333333</v>
      </c>
      <c r="P16" s="26">
        <f t="shared" ca="1" si="9"/>
        <v>5.166666666666667</v>
      </c>
      <c r="Q16" s="26">
        <f t="shared" ca="1" si="9"/>
        <v>5.25</v>
      </c>
      <c r="R16" s="26">
        <f t="shared" ca="1" si="9"/>
        <v>5.333333333333333</v>
      </c>
      <c r="S16" s="26">
        <f t="shared" ca="1" si="9"/>
        <v>5.416666666666667</v>
      </c>
      <c r="T16" s="26">
        <f t="shared" ca="1" si="9"/>
        <v>5.5</v>
      </c>
    </row>
    <row r="17" spans="1:20" x14ac:dyDescent="0.25">
      <c r="A17" s="10" t="s">
        <v>14</v>
      </c>
      <c r="B17" s="15">
        <v>41003</v>
      </c>
      <c r="C17" s="18">
        <v>41244</v>
      </c>
      <c r="D17" s="18" t="str">
        <f t="shared" si="6"/>
        <v>k</v>
      </c>
      <c r="E17" s="11">
        <f t="shared" ca="1" si="7"/>
        <v>5</v>
      </c>
      <c r="F17" s="11">
        <f t="shared" ca="1" si="8"/>
        <v>2</v>
      </c>
      <c r="G17" s="25">
        <f t="shared" ca="1" si="9"/>
        <v>5.166666666666667</v>
      </c>
      <c r="H17" s="26">
        <f t="shared" ca="1" si="9"/>
        <v>5.25</v>
      </c>
      <c r="I17" s="26">
        <f t="shared" ca="1" si="9"/>
        <v>5.333333333333333</v>
      </c>
      <c r="J17" s="26">
        <f t="shared" ca="1" si="9"/>
        <v>5.416666666666667</v>
      </c>
      <c r="K17" s="26">
        <f t="shared" ca="1" si="9"/>
        <v>5.5</v>
      </c>
      <c r="L17" s="26">
        <f t="shared" ca="1" si="9"/>
        <v>5.583333333333333</v>
      </c>
      <c r="M17" s="26">
        <f t="shared" ca="1" si="9"/>
        <v>5.666666666666667</v>
      </c>
      <c r="N17" s="26">
        <f t="shared" ca="1" si="9"/>
        <v>5.75</v>
      </c>
      <c r="O17" s="26">
        <f t="shared" ca="1" si="9"/>
        <v>5.833333333333333</v>
      </c>
      <c r="P17" s="26">
        <f t="shared" ca="1" si="9"/>
        <v>5.916666666666667</v>
      </c>
      <c r="Q17" s="26">
        <f t="shared" ca="1" si="9"/>
        <v>6</v>
      </c>
      <c r="R17" s="26">
        <f t="shared" ca="1" si="9"/>
        <v>6.083333333333333</v>
      </c>
      <c r="S17" s="26">
        <f t="shared" ca="1" si="9"/>
        <v>6.166666666666667</v>
      </c>
      <c r="T17" s="26">
        <f t="shared" ca="1" si="9"/>
        <v>6.25</v>
      </c>
    </row>
    <row r="18" spans="1:20" x14ac:dyDescent="0.25">
      <c r="A18" s="10" t="s">
        <v>12</v>
      </c>
      <c r="B18" s="15">
        <v>40919</v>
      </c>
      <c r="C18" s="18">
        <v>41244</v>
      </c>
      <c r="D18" s="18" t="str">
        <f t="shared" si="6"/>
        <v>k</v>
      </c>
      <c r="E18" s="11">
        <f t="shared" ca="1" si="7"/>
        <v>5</v>
      </c>
      <c r="F18" s="11">
        <f t="shared" ca="1" si="8"/>
        <v>5</v>
      </c>
      <c r="G18" s="25">
        <f t="shared" ca="1" si="9"/>
        <v>5.416666666666667</v>
      </c>
      <c r="H18" s="26">
        <f t="shared" ca="1" si="9"/>
        <v>5.5</v>
      </c>
      <c r="I18" s="26">
        <f t="shared" ca="1" si="9"/>
        <v>5.583333333333333</v>
      </c>
      <c r="J18" s="26">
        <f t="shared" ca="1" si="9"/>
        <v>5.666666666666667</v>
      </c>
      <c r="K18" s="26">
        <f t="shared" ca="1" si="9"/>
        <v>5.75</v>
      </c>
      <c r="L18" s="26">
        <f t="shared" ca="1" si="9"/>
        <v>5.833333333333333</v>
      </c>
      <c r="M18" s="26">
        <f t="shared" ca="1" si="9"/>
        <v>5.916666666666667</v>
      </c>
      <c r="N18" s="26">
        <f t="shared" ca="1" si="9"/>
        <v>6</v>
      </c>
      <c r="O18" s="26">
        <f t="shared" ca="1" si="9"/>
        <v>6.083333333333333</v>
      </c>
      <c r="P18" s="26">
        <f t="shared" ca="1" si="9"/>
        <v>6.166666666666667</v>
      </c>
      <c r="Q18" s="26">
        <f t="shared" ca="1" si="9"/>
        <v>6.25</v>
      </c>
      <c r="R18" s="26">
        <f t="shared" ca="1" si="9"/>
        <v>6.333333333333333</v>
      </c>
      <c r="S18" s="26">
        <f t="shared" ca="1" si="9"/>
        <v>6.416666666666667</v>
      </c>
      <c r="T18" s="26">
        <f t="shared" ca="1" si="9"/>
        <v>6.5</v>
      </c>
    </row>
    <row r="19" spans="1:20" x14ac:dyDescent="0.25">
      <c r="A19" s="10" t="s">
        <v>23</v>
      </c>
      <c r="B19" s="15">
        <v>40576</v>
      </c>
      <c r="C19" s="18">
        <v>41644</v>
      </c>
      <c r="D19" s="18" t="str">
        <f t="shared" si="6"/>
        <v>k</v>
      </c>
      <c r="E19" s="11">
        <f t="shared" ca="1" si="7"/>
        <v>6</v>
      </c>
      <c r="F19" s="11">
        <f t="shared" ca="1" si="8"/>
        <v>5</v>
      </c>
      <c r="G19" s="25">
        <f t="shared" ca="1" si="9"/>
        <v>6.416666666666667</v>
      </c>
      <c r="H19" s="26">
        <f t="shared" ca="1" si="9"/>
        <v>6.416666666666667</v>
      </c>
      <c r="I19" s="26">
        <f t="shared" ca="1" si="9"/>
        <v>6.5</v>
      </c>
      <c r="J19" s="26">
        <f t="shared" ca="1" si="9"/>
        <v>6.583333333333333</v>
      </c>
      <c r="K19" s="26">
        <f t="shared" ca="1" si="9"/>
        <v>6.666666666666667</v>
      </c>
      <c r="L19" s="26">
        <f t="shared" ca="1" si="9"/>
        <v>6.75</v>
      </c>
      <c r="M19" s="26">
        <f t="shared" ca="1" si="9"/>
        <v>6.833333333333333</v>
      </c>
      <c r="N19" s="26">
        <f t="shared" ca="1" si="9"/>
        <v>6.916666666666667</v>
      </c>
      <c r="O19" s="26">
        <f t="shared" ca="1" si="9"/>
        <v>7</v>
      </c>
      <c r="P19" s="26">
        <f t="shared" ca="1" si="9"/>
        <v>7.083333333333333</v>
      </c>
      <c r="Q19" s="26">
        <f t="shared" ca="1" si="9"/>
        <v>7.166666666666667</v>
      </c>
      <c r="R19" s="26">
        <f t="shared" ca="1" si="9"/>
        <v>7.25</v>
      </c>
      <c r="S19" s="26">
        <f t="shared" ca="1" si="9"/>
        <v>7.333333333333333</v>
      </c>
      <c r="T19" s="26">
        <f t="shared" ca="1" si="9"/>
        <v>7.416666666666667</v>
      </c>
    </row>
    <row r="20" spans="1:20" x14ac:dyDescent="0.25">
      <c r="A20" s="10" t="s">
        <v>13</v>
      </c>
      <c r="B20" s="15">
        <v>40576</v>
      </c>
      <c r="C20" s="18">
        <v>41244</v>
      </c>
      <c r="D20" s="18" t="str">
        <f t="shared" si="6"/>
        <v>k</v>
      </c>
      <c r="E20" s="11">
        <f t="shared" ca="1" si="7"/>
        <v>6</v>
      </c>
      <c r="F20" s="11">
        <f t="shared" ca="1" si="8"/>
        <v>5</v>
      </c>
      <c r="G20" s="25">
        <f t="shared" ca="1" si="9"/>
        <v>6.416666666666667</v>
      </c>
      <c r="H20" s="26">
        <f t="shared" ca="1" si="9"/>
        <v>6.416666666666667</v>
      </c>
      <c r="I20" s="26">
        <f t="shared" ca="1" si="9"/>
        <v>6.5</v>
      </c>
      <c r="J20" s="26">
        <f t="shared" ca="1" si="9"/>
        <v>6.583333333333333</v>
      </c>
      <c r="K20" s="26">
        <f t="shared" ca="1" si="9"/>
        <v>6.666666666666667</v>
      </c>
      <c r="L20" s="26">
        <f t="shared" ca="1" si="9"/>
        <v>6.75</v>
      </c>
      <c r="M20" s="26">
        <f t="shared" ca="1" si="9"/>
        <v>6.833333333333333</v>
      </c>
      <c r="N20" s="26">
        <f t="shared" ca="1" si="9"/>
        <v>6.916666666666667</v>
      </c>
      <c r="O20" s="26">
        <f t="shared" ca="1" si="9"/>
        <v>7</v>
      </c>
      <c r="P20" s="26">
        <f t="shared" ca="1" si="9"/>
        <v>7.083333333333333</v>
      </c>
      <c r="Q20" s="26">
        <f t="shared" ca="1" si="9"/>
        <v>7.166666666666667</v>
      </c>
      <c r="R20" s="26">
        <f t="shared" ca="1" si="9"/>
        <v>7.25</v>
      </c>
      <c r="S20" s="26">
        <f t="shared" ca="1" si="9"/>
        <v>7.333333333333333</v>
      </c>
      <c r="T20" s="26">
        <f t="shared" ca="1" si="9"/>
        <v>7.416666666666667</v>
      </c>
    </row>
    <row r="21" spans="1:20" x14ac:dyDescent="0.25">
      <c r="A21" s="10" t="s">
        <v>21</v>
      </c>
      <c r="B21" s="15">
        <v>40544</v>
      </c>
      <c r="C21" s="18">
        <v>41399</v>
      </c>
      <c r="D21" s="18" t="str">
        <f t="shared" si="6"/>
        <v>k</v>
      </c>
      <c r="E21" s="11">
        <f t="shared" ca="1" si="7"/>
        <v>6</v>
      </c>
      <c r="F21" s="11">
        <f t="shared" ca="1" si="8"/>
        <v>6</v>
      </c>
      <c r="G21" s="25">
        <f t="shared" ca="1" si="9"/>
        <v>6.5</v>
      </c>
      <c r="H21" s="26">
        <f t="shared" ca="1" si="9"/>
        <v>6.583333333333333</v>
      </c>
      <c r="I21" s="26">
        <f t="shared" ca="1" si="9"/>
        <v>6.666666666666667</v>
      </c>
      <c r="J21" s="26">
        <f t="shared" ca="1" si="9"/>
        <v>6.75</v>
      </c>
      <c r="K21" s="26">
        <f t="shared" ca="1" si="9"/>
        <v>6.833333333333333</v>
      </c>
      <c r="L21" s="26">
        <f t="shared" ca="1" si="9"/>
        <v>6.916666666666667</v>
      </c>
      <c r="M21" s="26">
        <f t="shared" ca="1" si="9"/>
        <v>7</v>
      </c>
      <c r="N21" s="26">
        <f t="shared" ca="1" si="9"/>
        <v>7.083333333333333</v>
      </c>
      <c r="O21" s="26">
        <f t="shared" ca="1" si="9"/>
        <v>7.166666666666667</v>
      </c>
      <c r="P21" s="26">
        <f t="shared" ca="1" si="9"/>
        <v>7.25</v>
      </c>
      <c r="Q21" s="26">
        <f t="shared" ca="1" si="9"/>
        <v>7.333333333333333</v>
      </c>
      <c r="R21" s="26">
        <f t="shared" ca="1" si="9"/>
        <v>7.416666666666667</v>
      </c>
      <c r="S21" s="26">
        <f t="shared" ca="1" si="9"/>
        <v>7.5</v>
      </c>
      <c r="T21" s="26">
        <f t="shared" ca="1" si="9"/>
        <v>7.583333333333333</v>
      </c>
    </row>
    <row r="22" spans="1:20" x14ac:dyDescent="0.25">
      <c r="A22" s="8" t="s">
        <v>15</v>
      </c>
      <c r="B22" s="15">
        <v>40368</v>
      </c>
      <c r="C22" s="18">
        <v>40878</v>
      </c>
      <c r="D22" s="18" t="str">
        <f t="shared" si="6"/>
        <v>k</v>
      </c>
      <c r="E22" s="11">
        <f t="shared" ca="1" si="7"/>
        <v>6</v>
      </c>
      <c r="F22" s="9">
        <f t="shared" ca="1" si="8"/>
        <v>11</v>
      </c>
      <c r="G22" s="25">
        <f t="shared" ca="1" si="9"/>
        <v>6.916666666666667</v>
      </c>
      <c r="H22" s="26">
        <f t="shared" ca="1" si="9"/>
        <v>7</v>
      </c>
      <c r="I22" s="26">
        <f t="shared" ca="1" si="9"/>
        <v>7.083333333333333</v>
      </c>
      <c r="J22" s="26">
        <f t="shared" ca="1" si="9"/>
        <v>7.166666666666667</v>
      </c>
      <c r="K22" s="26">
        <f t="shared" ca="1" si="9"/>
        <v>7.25</v>
      </c>
      <c r="L22" s="26">
        <f t="shared" ca="1" si="9"/>
        <v>7.333333333333333</v>
      </c>
      <c r="M22" s="26">
        <f t="shared" ca="1" si="9"/>
        <v>7.416666666666667</v>
      </c>
      <c r="N22" s="26">
        <f t="shared" ca="1" si="9"/>
        <v>7.5</v>
      </c>
      <c r="O22" s="26">
        <f t="shared" ca="1" si="9"/>
        <v>7.583333333333333</v>
      </c>
      <c r="P22" s="26">
        <f t="shared" ca="1" si="9"/>
        <v>7.666666666666667</v>
      </c>
      <c r="Q22" s="26">
        <f t="shared" ca="1" si="9"/>
        <v>7.75</v>
      </c>
      <c r="R22" s="26">
        <f t="shared" ca="1" si="9"/>
        <v>7.833333333333333</v>
      </c>
      <c r="S22" s="26">
        <f t="shared" ca="1" si="9"/>
        <v>7.916666666666667</v>
      </c>
      <c r="T22" s="26">
        <f t="shared" ca="1" si="9"/>
        <v>8</v>
      </c>
    </row>
    <row r="23" spans="1:20" x14ac:dyDescent="0.25">
      <c r="A23" s="10" t="s">
        <v>28</v>
      </c>
      <c r="B23" s="15">
        <v>40303</v>
      </c>
      <c r="C23" s="18">
        <v>41003</v>
      </c>
      <c r="D23" s="18">
        <v>41850</v>
      </c>
      <c r="E23" s="11">
        <f t="shared" ca="1" si="7"/>
        <v>7</v>
      </c>
      <c r="F23" s="11">
        <f t="shared" ca="1" si="8"/>
        <v>1</v>
      </c>
      <c r="G23" s="25" t="str">
        <f t="shared" ca="1" si="9"/>
        <v>-</v>
      </c>
      <c r="H23" s="26" t="str">
        <f t="shared" ca="1" si="9"/>
        <v>-</v>
      </c>
      <c r="I23" s="26" t="str">
        <f t="shared" ca="1" si="9"/>
        <v>-</v>
      </c>
      <c r="J23" s="26" t="str">
        <f t="shared" ca="1" si="9"/>
        <v>-</v>
      </c>
      <c r="K23" s="26" t="str">
        <f t="shared" ca="1" si="9"/>
        <v>-</v>
      </c>
      <c r="L23" s="26" t="str">
        <f t="shared" ca="1" si="9"/>
        <v>-</v>
      </c>
      <c r="M23" s="26" t="str">
        <f t="shared" ca="1" si="9"/>
        <v>-</v>
      </c>
      <c r="N23" s="26" t="str">
        <f t="shared" ca="1" si="9"/>
        <v>-</v>
      </c>
      <c r="O23" s="26" t="str">
        <f t="shared" ca="1" si="9"/>
        <v>-</v>
      </c>
      <c r="P23" s="26" t="str">
        <f t="shared" ca="1" si="9"/>
        <v>-</v>
      </c>
      <c r="Q23" s="26" t="str">
        <f t="shared" ca="1" si="9"/>
        <v>-</v>
      </c>
      <c r="R23" s="26" t="str">
        <f t="shared" ca="1" si="9"/>
        <v>-</v>
      </c>
      <c r="S23" s="26" t="str">
        <f t="shared" ca="1" si="9"/>
        <v>-</v>
      </c>
      <c r="T23" s="26" t="str">
        <f t="shared" ca="1" si="9"/>
        <v>-</v>
      </c>
    </row>
  </sheetData>
  <mergeCells count="5">
    <mergeCell ref="D6:F6"/>
    <mergeCell ref="D1:F1"/>
    <mergeCell ref="D3:F3"/>
    <mergeCell ref="D4:F4"/>
    <mergeCell ref="D5:F5"/>
  </mergeCells>
  <conditionalFormatting sqref="G7 G9:G65515 H9:T23">
    <cfRule type="cellIs" dxfId="22" priority="4" operator="greaterThan">
      <formula>3.001</formula>
    </cfRule>
    <cfRule type="cellIs" dxfId="21" priority="5" operator="greaterThan">
      <formula>2.001</formula>
    </cfRule>
    <cfRule type="cellIs" dxfId="20" priority="6" operator="greaterThan">
      <formula>1.001</formula>
    </cfRule>
    <cfRule type="cellIs" dxfId="19" priority="7" operator="between">
      <formula>0.001</formula>
      <formula>1</formula>
    </cfRule>
    <cfRule type="cellIs" dxfId="18" priority="8" operator="equal">
      <formula>""</formula>
    </cfRule>
  </conditionalFormatting>
  <conditionalFormatting sqref="B2:C6 A7:XFD1048576 G1:XFD6 D1 A1:A6">
    <cfRule type="containsText" dxfId="17" priority="3" operator="containsText" text="*-">
      <formula>NOT(ISERROR(SEARCH("*-",A1)))</formula>
    </cfRule>
  </conditionalFormatting>
  <conditionalFormatting sqref="A2 D1:D1048576">
    <cfRule type="containsText" dxfId="16" priority="2" operator="containsText" text="k">
      <formula>NOT(ISERROR(SEARCH("k",A1)))</formula>
    </cfRule>
  </conditionalFormatting>
  <conditionalFormatting sqref="G2:T2 D2:E2">
    <cfRule type="containsText" dxfId="15" priority="1" operator="containsText" text="*-">
      <formula>NOT(ISERROR(SEARCH("*-",D2)))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80" zoomScaleNormal="80" workbookViewId="0"/>
  </sheetViews>
  <sheetFormatPr baseColWidth="10" defaultRowHeight="15" x14ac:dyDescent="0.25"/>
  <cols>
    <col min="1" max="1" width="20.7109375" customWidth="1"/>
  </cols>
  <sheetData>
    <row r="1" spans="1:20" ht="64.5" customHeight="1" x14ac:dyDescent="0.35">
      <c r="A1" s="31" t="s">
        <v>6</v>
      </c>
      <c r="B1" s="20"/>
      <c r="C1" s="20"/>
      <c r="D1" s="21"/>
      <c r="E1" s="21"/>
      <c r="F1" s="54" t="s">
        <v>25</v>
      </c>
      <c r="G1" s="53">
        <f ca="1">TODAY()</f>
        <v>42919</v>
      </c>
      <c r="H1" s="52">
        <f ca="1">EOMONTH(G1,0)+1</f>
        <v>42948</v>
      </c>
      <c r="I1" s="52">
        <f ca="1">EOMONTH(H1,0)+1</f>
        <v>42979</v>
      </c>
      <c r="J1" s="52">
        <f ca="1">EOMONTH(I1,0)+1</f>
        <v>43009</v>
      </c>
      <c r="K1" s="52">
        <f t="shared" ref="K1:T1" ca="1" si="0">EOMONTH(J1,0)+1</f>
        <v>43040</v>
      </c>
      <c r="L1" s="52">
        <f t="shared" ca="1" si="0"/>
        <v>43070</v>
      </c>
      <c r="M1" s="52">
        <f t="shared" ca="1" si="0"/>
        <v>43101</v>
      </c>
      <c r="N1" s="52">
        <f t="shared" ca="1" si="0"/>
        <v>43132</v>
      </c>
      <c r="O1" s="52">
        <f t="shared" ca="1" si="0"/>
        <v>43160</v>
      </c>
      <c r="P1" s="52">
        <f t="shared" ca="1" si="0"/>
        <v>43191</v>
      </c>
      <c r="Q1" s="52">
        <f t="shared" ca="1" si="0"/>
        <v>43221</v>
      </c>
      <c r="R1" s="52">
        <f t="shared" ca="1" si="0"/>
        <v>43252</v>
      </c>
      <c r="S1" s="52">
        <f t="shared" ca="1" si="0"/>
        <v>43282</v>
      </c>
      <c r="T1" s="52">
        <f t="shared" ca="1" si="0"/>
        <v>43313</v>
      </c>
    </row>
    <row r="2" spans="1:20" ht="21" x14ac:dyDescent="0.35">
      <c r="A2" s="32" t="s">
        <v>45</v>
      </c>
      <c r="B2" s="3"/>
      <c r="C2" s="3"/>
      <c r="D2" s="21"/>
      <c r="E2" s="21"/>
      <c r="F2" s="87" t="s">
        <v>33</v>
      </c>
      <c r="G2" s="66">
        <f ca="1">G4+G7+G10+G13</f>
        <v>14</v>
      </c>
      <c r="H2" s="67">
        <f t="shared" ref="H2:T2" ca="1" si="1">H4+H7+H10+H13</f>
        <v>14</v>
      </c>
      <c r="I2" s="67">
        <f t="shared" ca="1" si="1"/>
        <v>14</v>
      </c>
      <c r="J2" s="67">
        <f t="shared" ca="1" si="1"/>
        <v>14</v>
      </c>
      <c r="K2" s="67">
        <f t="shared" ca="1" si="1"/>
        <v>14</v>
      </c>
      <c r="L2" s="67">
        <f t="shared" ca="1" si="1"/>
        <v>14</v>
      </c>
      <c r="M2" s="67">
        <f t="shared" ca="1" si="1"/>
        <v>14</v>
      </c>
      <c r="N2" s="67">
        <f t="shared" ca="1" si="1"/>
        <v>14</v>
      </c>
      <c r="O2" s="67">
        <f t="shared" ca="1" si="1"/>
        <v>14</v>
      </c>
      <c r="P2" s="67">
        <f t="shared" ca="1" si="1"/>
        <v>14</v>
      </c>
      <c r="Q2" s="67">
        <f t="shared" ca="1" si="1"/>
        <v>14</v>
      </c>
      <c r="R2" s="67">
        <f t="shared" ca="1" si="1"/>
        <v>14</v>
      </c>
      <c r="S2" s="67">
        <f t="shared" ca="1" si="1"/>
        <v>14</v>
      </c>
      <c r="T2" s="67">
        <f t="shared" ca="1" si="1"/>
        <v>14</v>
      </c>
    </row>
    <row r="3" spans="1:20" s="3" customFormat="1" ht="8.25" customHeight="1" x14ac:dyDescent="0.25">
      <c r="D3" s="21"/>
      <c r="E3" s="55"/>
      <c r="F3" s="56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0" ht="18.75" customHeight="1" x14ac:dyDescent="0.3">
      <c r="A4" s="3"/>
      <c r="B4" s="3"/>
      <c r="C4" s="3"/>
      <c r="D4" s="21"/>
      <c r="E4" s="70"/>
      <c r="F4" s="80" t="s">
        <v>34</v>
      </c>
      <c r="G4" s="81">
        <f t="shared" ref="G4:T4" ca="1" si="2">COUNTIF(G$21:G$1048576,"&lt;=1")</f>
        <v>7</v>
      </c>
      <c r="H4" s="82">
        <f t="shared" ca="1" si="2"/>
        <v>7</v>
      </c>
      <c r="I4" s="82">
        <f t="shared" ca="1" si="2"/>
        <v>7</v>
      </c>
      <c r="J4" s="82">
        <f t="shared" ca="1" si="2"/>
        <v>6</v>
      </c>
      <c r="K4" s="82">
        <f t="shared" ca="1" si="2"/>
        <v>5</v>
      </c>
      <c r="L4" s="82">
        <f t="shared" ca="1" si="2"/>
        <v>5</v>
      </c>
      <c r="M4" s="82">
        <f t="shared" ca="1" si="2"/>
        <v>5</v>
      </c>
      <c r="N4" s="82">
        <f t="shared" ca="1" si="2"/>
        <v>4</v>
      </c>
      <c r="O4" s="82">
        <f t="shared" ca="1" si="2"/>
        <v>3</v>
      </c>
      <c r="P4" s="82">
        <f t="shared" ca="1" si="2"/>
        <v>1</v>
      </c>
      <c r="Q4" s="82">
        <f t="shared" ca="1" si="2"/>
        <v>0</v>
      </c>
      <c r="R4" s="82">
        <f t="shared" ca="1" si="2"/>
        <v>0</v>
      </c>
      <c r="S4" s="82">
        <f t="shared" ca="1" si="2"/>
        <v>0</v>
      </c>
      <c r="T4" s="82">
        <f t="shared" ca="1" si="2"/>
        <v>0</v>
      </c>
    </row>
    <row r="5" spans="1:20" ht="15.75" customHeight="1" x14ac:dyDescent="0.25">
      <c r="A5" s="3"/>
      <c r="B5" s="3"/>
      <c r="C5" s="3"/>
      <c r="D5" s="21"/>
      <c r="E5" s="71"/>
      <c r="F5" s="88" t="s">
        <v>36</v>
      </c>
      <c r="G5" s="79">
        <f t="shared" ref="G5:T5" ca="1" si="3">G4*$B$42</f>
        <v>2.464</v>
      </c>
      <c r="H5" s="79">
        <f t="shared" ca="1" si="3"/>
        <v>2.464</v>
      </c>
      <c r="I5" s="79">
        <f t="shared" ca="1" si="3"/>
        <v>2.464</v>
      </c>
      <c r="J5" s="79">
        <f t="shared" ca="1" si="3"/>
        <v>2.1120000000000001</v>
      </c>
      <c r="K5" s="79">
        <f t="shared" ca="1" si="3"/>
        <v>1.7599999999999998</v>
      </c>
      <c r="L5" s="79">
        <f t="shared" ca="1" si="3"/>
        <v>1.7599999999999998</v>
      </c>
      <c r="M5" s="79">
        <f t="shared" ca="1" si="3"/>
        <v>1.7599999999999998</v>
      </c>
      <c r="N5" s="79">
        <f t="shared" ca="1" si="3"/>
        <v>1.4079999999999999</v>
      </c>
      <c r="O5" s="79">
        <f t="shared" ca="1" si="3"/>
        <v>1.056</v>
      </c>
      <c r="P5" s="79">
        <f t="shared" ca="1" si="3"/>
        <v>0.35199999999999998</v>
      </c>
      <c r="Q5" s="79">
        <f t="shared" ca="1" si="3"/>
        <v>0</v>
      </c>
      <c r="R5" s="79">
        <f t="shared" ca="1" si="3"/>
        <v>0</v>
      </c>
      <c r="S5" s="79">
        <f t="shared" ca="1" si="3"/>
        <v>0</v>
      </c>
      <c r="T5" s="79">
        <f t="shared" ca="1" si="3"/>
        <v>0</v>
      </c>
    </row>
    <row r="6" spans="1:20" s="3" customFormat="1" ht="8.25" customHeight="1" x14ac:dyDescent="0.25">
      <c r="D6" s="21"/>
      <c r="E6" s="69"/>
      <c r="F6" s="62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1"/>
    </row>
    <row r="7" spans="1:20" ht="18.75" customHeight="1" x14ac:dyDescent="0.3">
      <c r="A7" s="3"/>
      <c r="B7" s="14"/>
      <c r="C7" s="3"/>
      <c r="D7" s="21"/>
      <c r="E7" s="68"/>
      <c r="F7" s="76" t="s">
        <v>3</v>
      </c>
      <c r="G7" s="77">
        <f t="shared" ref="G7:T7" ca="1" si="4">COUNTIF(G$20:G$1048576,"&gt;1")   -    COUNTIF(G$20:G$1048576,"&gt;2")</f>
        <v>3</v>
      </c>
      <c r="H7" s="78">
        <f t="shared" ca="1" si="4"/>
        <v>3</v>
      </c>
      <c r="I7" s="78">
        <f t="shared" ca="1" si="4"/>
        <v>3</v>
      </c>
      <c r="J7" s="78">
        <f t="shared" ca="1" si="4"/>
        <v>4</v>
      </c>
      <c r="K7" s="78">
        <f t="shared" ca="1" si="4"/>
        <v>5</v>
      </c>
      <c r="L7" s="78">
        <f t="shared" ca="1" si="4"/>
        <v>5</v>
      </c>
      <c r="M7" s="78">
        <f t="shared" ca="1" si="4"/>
        <v>5</v>
      </c>
      <c r="N7" s="78">
        <f t="shared" ca="1" si="4"/>
        <v>6</v>
      </c>
      <c r="O7" s="78">
        <f t="shared" ca="1" si="4"/>
        <v>6</v>
      </c>
      <c r="P7" s="78">
        <f t="shared" ca="1" si="4"/>
        <v>6</v>
      </c>
      <c r="Q7" s="78">
        <f t="shared" ca="1" si="4"/>
        <v>7</v>
      </c>
      <c r="R7" s="78">
        <f t="shared" ca="1" si="4"/>
        <v>7</v>
      </c>
      <c r="S7" s="78">
        <f t="shared" ca="1" si="4"/>
        <v>7</v>
      </c>
      <c r="T7" s="78">
        <f t="shared" ca="1" si="4"/>
        <v>7</v>
      </c>
    </row>
    <row r="8" spans="1:20" ht="15.75" customHeight="1" x14ac:dyDescent="0.25">
      <c r="A8" s="3"/>
      <c r="B8" s="14"/>
      <c r="C8" s="3"/>
      <c r="D8" s="21"/>
      <c r="E8" s="71"/>
      <c r="F8" s="88" t="s">
        <v>36</v>
      </c>
      <c r="G8" s="92">
        <f t="shared" ref="G8:T8" ca="1" si="5">G7*$B$44</f>
        <v>0.70200000000000007</v>
      </c>
      <c r="H8" s="92">
        <f t="shared" ca="1" si="5"/>
        <v>0.70200000000000007</v>
      </c>
      <c r="I8" s="92">
        <f t="shared" ca="1" si="5"/>
        <v>0.70200000000000007</v>
      </c>
      <c r="J8" s="92">
        <f t="shared" ca="1" si="5"/>
        <v>0.93600000000000005</v>
      </c>
      <c r="K8" s="92">
        <f t="shared" ca="1" si="5"/>
        <v>1.1700000000000002</v>
      </c>
      <c r="L8" s="92">
        <f t="shared" ca="1" si="5"/>
        <v>1.1700000000000002</v>
      </c>
      <c r="M8" s="92">
        <f t="shared" ca="1" si="5"/>
        <v>1.1700000000000002</v>
      </c>
      <c r="N8" s="92">
        <f t="shared" ca="1" si="5"/>
        <v>1.4040000000000001</v>
      </c>
      <c r="O8" s="92">
        <f t="shared" ca="1" si="5"/>
        <v>1.4040000000000001</v>
      </c>
      <c r="P8" s="92">
        <f t="shared" ca="1" si="5"/>
        <v>1.4040000000000001</v>
      </c>
      <c r="Q8" s="92">
        <f t="shared" ca="1" si="5"/>
        <v>1.6380000000000001</v>
      </c>
      <c r="R8" s="92">
        <f t="shared" ca="1" si="5"/>
        <v>1.6380000000000001</v>
      </c>
      <c r="S8" s="92">
        <f t="shared" ca="1" si="5"/>
        <v>1.6380000000000001</v>
      </c>
      <c r="T8" s="92">
        <f t="shared" ca="1" si="5"/>
        <v>1.6380000000000001</v>
      </c>
    </row>
    <row r="9" spans="1:20" s="3" customFormat="1" ht="8.25" customHeight="1" x14ac:dyDescent="0.25">
      <c r="D9" s="21"/>
      <c r="E9" s="69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1"/>
    </row>
    <row r="10" spans="1:20" ht="18.75" customHeight="1" x14ac:dyDescent="0.3">
      <c r="A10" s="3"/>
      <c r="B10" s="14"/>
      <c r="C10" s="3"/>
      <c r="D10" s="21"/>
      <c r="E10" s="72"/>
      <c r="F10" s="73" t="s">
        <v>4</v>
      </c>
      <c r="G10" s="74">
        <f t="shared" ref="G10:T10" ca="1" si="6">COUNTIF(G$20:G$1048576,"&gt;=2,001")   -    COUNTIF(G$20:G$1048576,"&gt;3")</f>
        <v>3</v>
      </c>
      <c r="H10" s="75">
        <f t="shared" ca="1" si="6"/>
        <v>3</v>
      </c>
      <c r="I10" s="75">
        <f t="shared" ca="1" si="6"/>
        <v>3</v>
      </c>
      <c r="J10" s="75">
        <f t="shared" ca="1" si="6"/>
        <v>3</v>
      </c>
      <c r="K10" s="75">
        <f t="shared" ca="1" si="6"/>
        <v>3</v>
      </c>
      <c r="L10" s="75">
        <f t="shared" ca="1" si="6"/>
        <v>3</v>
      </c>
      <c r="M10" s="75">
        <f t="shared" ca="1" si="6"/>
        <v>3</v>
      </c>
      <c r="N10" s="75">
        <f t="shared" ca="1" si="6"/>
        <v>3</v>
      </c>
      <c r="O10" s="75">
        <f t="shared" ca="1" si="6"/>
        <v>4</v>
      </c>
      <c r="P10" s="75">
        <f t="shared" ca="1" si="6"/>
        <v>5</v>
      </c>
      <c r="Q10" s="75">
        <f t="shared" ca="1" si="6"/>
        <v>5</v>
      </c>
      <c r="R10" s="75">
        <f t="shared" ca="1" si="6"/>
        <v>4</v>
      </c>
      <c r="S10" s="75">
        <f t="shared" ca="1" si="6"/>
        <v>3</v>
      </c>
      <c r="T10" s="75">
        <f t="shared" ca="1" si="6"/>
        <v>3</v>
      </c>
    </row>
    <row r="11" spans="1:20" ht="15.75" customHeight="1" x14ac:dyDescent="0.25">
      <c r="A11" s="3"/>
      <c r="B11" s="14"/>
      <c r="C11" s="3"/>
      <c r="D11" s="21"/>
      <c r="E11" s="71"/>
      <c r="F11" s="89" t="s">
        <v>36</v>
      </c>
      <c r="G11" s="93">
        <f t="shared" ref="G11:T11" ca="1" si="7">G10*$B$46</f>
        <v>0.52800000000000002</v>
      </c>
      <c r="H11" s="93">
        <f t="shared" ca="1" si="7"/>
        <v>0.52800000000000002</v>
      </c>
      <c r="I11" s="93">
        <f t="shared" ca="1" si="7"/>
        <v>0.52800000000000002</v>
      </c>
      <c r="J11" s="93">
        <f t="shared" ca="1" si="7"/>
        <v>0.52800000000000002</v>
      </c>
      <c r="K11" s="93">
        <f t="shared" ca="1" si="7"/>
        <v>0.52800000000000002</v>
      </c>
      <c r="L11" s="93">
        <f t="shared" ca="1" si="7"/>
        <v>0.52800000000000002</v>
      </c>
      <c r="M11" s="93">
        <f t="shared" ca="1" si="7"/>
        <v>0.52800000000000002</v>
      </c>
      <c r="N11" s="93">
        <f t="shared" ca="1" si="7"/>
        <v>0.52800000000000002</v>
      </c>
      <c r="O11" s="93">
        <f t="shared" ca="1" si="7"/>
        <v>0.70399999999999996</v>
      </c>
      <c r="P11" s="93">
        <f t="shared" ca="1" si="7"/>
        <v>0.87999999999999989</v>
      </c>
      <c r="Q11" s="93">
        <f t="shared" ca="1" si="7"/>
        <v>0.87999999999999989</v>
      </c>
      <c r="R11" s="93">
        <f t="shared" ca="1" si="7"/>
        <v>0.70399999999999996</v>
      </c>
      <c r="S11" s="93">
        <f t="shared" ca="1" si="7"/>
        <v>0.52800000000000002</v>
      </c>
      <c r="T11" s="93">
        <f t="shared" ca="1" si="7"/>
        <v>0.52800000000000002</v>
      </c>
    </row>
    <row r="12" spans="1:20" s="3" customFormat="1" ht="8.25" customHeight="1" x14ac:dyDescent="0.25">
      <c r="D12" s="21"/>
      <c r="E12" s="61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1"/>
    </row>
    <row r="13" spans="1:20" ht="18.75" customHeight="1" x14ac:dyDescent="0.3">
      <c r="A13" s="3"/>
      <c r="B13" s="14"/>
      <c r="C13" s="3"/>
      <c r="D13" s="21"/>
      <c r="E13" s="83"/>
      <c r="F13" s="84" t="s">
        <v>35</v>
      </c>
      <c r="G13" s="85">
        <f t="shared" ref="G13:T13" ca="1" si="8">COUNTIF(G$20:G$1048576,"&gt;3,001")</f>
        <v>1</v>
      </c>
      <c r="H13" s="86">
        <f t="shared" ca="1" si="8"/>
        <v>1</v>
      </c>
      <c r="I13" s="86">
        <f t="shared" ca="1" si="8"/>
        <v>1</v>
      </c>
      <c r="J13" s="86">
        <f t="shared" ca="1" si="8"/>
        <v>1</v>
      </c>
      <c r="K13" s="86">
        <f t="shared" ca="1" si="8"/>
        <v>1</v>
      </c>
      <c r="L13" s="86">
        <f t="shared" ca="1" si="8"/>
        <v>1</v>
      </c>
      <c r="M13" s="86">
        <f t="shared" ca="1" si="8"/>
        <v>1</v>
      </c>
      <c r="N13" s="86">
        <f t="shared" ca="1" si="8"/>
        <v>1</v>
      </c>
      <c r="O13" s="86">
        <f t="shared" ca="1" si="8"/>
        <v>1</v>
      </c>
      <c r="P13" s="86">
        <f t="shared" ca="1" si="8"/>
        <v>2</v>
      </c>
      <c r="Q13" s="86">
        <f t="shared" ca="1" si="8"/>
        <v>2</v>
      </c>
      <c r="R13" s="86">
        <f t="shared" ca="1" si="8"/>
        <v>3</v>
      </c>
      <c r="S13" s="86">
        <f t="shared" ca="1" si="8"/>
        <v>4</v>
      </c>
      <c r="T13" s="86">
        <f t="shared" ca="1" si="8"/>
        <v>4</v>
      </c>
    </row>
    <row r="14" spans="1:20" ht="15.75" customHeight="1" x14ac:dyDescent="0.25">
      <c r="A14" s="3"/>
      <c r="B14" s="14"/>
      <c r="C14" s="3"/>
      <c r="D14" s="21"/>
      <c r="E14" s="71"/>
      <c r="F14" s="90" t="s">
        <v>36</v>
      </c>
      <c r="G14" s="94">
        <f t="shared" ref="G14:T14" ca="1" si="9">G13*$B$48</f>
        <v>8.7999999999999995E-2</v>
      </c>
      <c r="H14" s="94">
        <f t="shared" ca="1" si="9"/>
        <v>8.7999999999999995E-2</v>
      </c>
      <c r="I14" s="94">
        <f t="shared" ca="1" si="9"/>
        <v>8.7999999999999995E-2</v>
      </c>
      <c r="J14" s="94">
        <f t="shared" ca="1" si="9"/>
        <v>8.7999999999999995E-2</v>
      </c>
      <c r="K14" s="94">
        <f t="shared" ca="1" si="9"/>
        <v>8.7999999999999995E-2</v>
      </c>
      <c r="L14" s="94">
        <f t="shared" ca="1" si="9"/>
        <v>8.7999999999999995E-2</v>
      </c>
      <c r="M14" s="94">
        <f t="shared" ca="1" si="9"/>
        <v>8.7999999999999995E-2</v>
      </c>
      <c r="N14" s="94">
        <f t="shared" ca="1" si="9"/>
        <v>8.7999999999999995E-2</v>
      </c>
      <c r="O14" s="94">
        <f t="shared" ca="1" si="9"/>
        <v>8.7999999999999995E-2</v>
      </c>
      <c r="P14" s="94">
        <f t="shared" ca="1" si="9"/>
        <v>0.17599999999999999</v>
      </c>
      <c r="Q14" s="94">
        <f t="shared" ca="1" si="9"/>
        <v>0.17599999999999999</v>
      </c>
      <c r="R14" s="94">
        <f t="shared" ca="1" si="9"/>
        <v>0.26400000000000001</v>
      </c>
      <c r="S14" s="94">
        <f t="shared" ca="1" si="9"/>
        <v>0.35199999999999998</v>
      </c>
      <c r="T14" s="94">
        <f t="shared" ca="1" si="9"/>
        <v>0.35199999999999998</v>
      </c>
    </row>
    <row r="15" spans="1:20" s="3" customFormat="1" ht="8.25" customHeight="1" x14ac:dyDescent="0.25">
      <c r="D15" s="21"/>
      <c r="E15" s="61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1"/>
    </row>
    <row r="16" spans="1:20" ht="15.75" x14ac:dyDescent="0.25">
      <c r="A16" s="3"/>
      <c r="B16" s="14"/>
      <c r="C16" s="14"/>
      <c r="D16" s="14"/>
      <c r="E16" s="71"/>
      <c r="F16" s="91" t="s">
        <v>38</v>
      </c>
      <c r="G16" s="95">
        <f ca="1">G2*$B$50</f>
        <v>0.14000000000000001</v>
      </c>
      <c r="H16" s="95">
        <f t="shared" ref="H16:T16" ca="1" si="10">H2*$B$50</f>
        <v>0.14000000000000001</v>
      </c>
      <c r="I16" s="95">
        <f t="shared" ca="1" si="10"/>
        <v>0.14000000000000001</v>
      </c>
      <c r="J16" s="95">
        <f t="shared" ca="1" si="10"/>
        <v>0.14000000000000001</v>
      </c>
      <c r="K16" s="95">
        <f t="shared" ca="1" si="10"/>
        <v>0.14000000000000001</v>
      </c>
      <c r="L16" s="95">
        <f t="shared" ca="1" si="10"/>
        <v>0.14000000000000001</v>
      </c>
      <c r="M16" s="95">
        <f t="shared" ca="1" si="10"/>
        <v>0.14000000000000001</v>
      </c>
      <c r="N16" s="95">
        <f t="shared" ca="1" si="10"/>
        <v>0.14000000000000001</v>
      </c>
      <c r="O16" s="95">
        <f t="shared" ca="1" si="10"/>
        <v>0.14000000000000001</v>
      </c>
      <c r="P16" s="95">
        <f t="shared" ca="1" si="10"/>
        <v>0.14000000000000001</v>
      </c>
      <c r="Q16" s="95">
        <f t="shared" ca="1" si="10"/>
        <v>0.14000000000000001</v>
      </c>
      <c r="R16" s="95">
        <f t="shared" ca="1" si="10"/>
        <v>0.14000000000000001</v>
      </c>
      <c r="S16" s="95">
        <f t="shared" ca="1" si="10"/>
        <v>0.14000000000000001</v>
      </c>
      <c r="T16" s="95">
        <f t="shared" ca="1" si="10"/>
        <v>0.14000000000000001</v>
      </c>
    </row>
    <row r="17" spans="1:20" s="3" customFormat="1" ht="8.25" customHeight="1" x14ac:dyDescent="0.25">
      <c r="E17" s="61"/>
      <c r="F17" s="6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1"/>
    </row>
    <row r="18" spans="1:20" ht="18.75" x14ac:dyDescent="0.3">
      <c r="A18" s="3"/>
      <c r="B18" s="57"/>
      <c r="C18" s="14"/>
      <c r="D18" s="14"/>
      <c r="E18" s="71"/>
      <c r="F18" s="62" t="s">
        <v>37</v>
      </c>
      <c r="G18" s="64">
        <f ca="1">G5+G8+G11+G14+G16</f>
        <v>3.9220000000000002</v>
      </c>
      <c r="H18" s="65">
        <f t="shared" ref="H18:T18" ca="1" si="11">H5+H8+H11+H14+H16</f>
        <v>3.9220000000000002</v>
      </c>
      <c r="I18" s="65">
        <f t="shared" ca="1" si="11"/>
        <v>3.9220000000000002</v>
      </c>
      <c r="J18" s="65">
        <f t="shared" ca="1" si="11"/>
        <v>3.8040000000000003</v>
      </c>
      <c r="K18" s="65">
        <f t="shared" ca="1" si="11"/>
        <v>3.6859999999999999</v>
      </c>
      <c r="L18" s="65">
        <f t="shared" ca="1" si="11"/>
        <v>3.6859999999999999</v>
      </c>
      <c r="M18" s="65">
        <f t="shared" ca="1" si="11"/>
        <v>3.6859999999999999</v>
      </c>
      <c r="N18" s="65">
        <f t="shared" ca="1" si="11"/>
        <v>3.5680000000000005</v>
      </c>
      <c r="O18" s="65">
        <f t="shared" ca="1" si="11"/>
        <v>3.3919999999999999</v>
      </c>
      <c r="P18" s="65">
        <f t="shared" ca="1" si="11"/>
        <v>2.9520000000000004</v>
      </c>
      <c r="Q18" s="65">
        <f t="shared" ca="1" si="11"/>
        <v>2.8340000000000001</v>
      </c>
      <c r="R18" s="65">
        <f t="shared" ca="1" si="11"/>
        <v>2.746</v>
      </c>
      <c r="S18" s="65">
        <f t="shared" ca="1" si="11"/>
        <v>2.6580000000000004</v>
      </c>
      <c r="T18" s="65">
        <f t="shared" ca="1" si="11"/>
        <v>2.6580000000000004</v>
      </c>
    </row>
    <row r="19" spans="1:20" x14ac:dyDescent="0.25">
      <c r="A19" s="3"/>
      <c r="B19" s="57"/>
      <c r="C19" s="14"/>
      <c r="D19" s="17"/>
      <c r="E19" s="3"/>
      <c r="F19" s="3"/>
      <c r="G19" s="6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96" t="s">
        <v>0</v>
      </c>
      <c r="B20" s="96" t="s">
        <v>17</v>
      </c>
      <c r="C20" s="96" t="s">
        <v>7</v>
      </c>
      <c r="D20" s="12" t="s">
        <v>8</v>
      </c>
      <c r="E20" s="12" t="s">
        <v>1</v>
      </c>
      <c r="F20" s="12" t="s">
        <v>29</v>
      </c>
      <c r="G20" s="33" t="s">
        <v>30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5">
      <c r="A21" s="10" t="s">
        <v>14</v>
      </c>
      <c r="B21" s="15">
        <v>42740</v>
      </c>
      <c r="C21" s="18">
        <v>41699</v>
      </c>
      <c r="D21" s="18" t="str">
        <f t="shared" ref="D21:D26" si="12">IF(B21&gt;0,"k","")</f>
        <v>k</v>
      </c>
      <c r="E21" s="11">
        <f t="shared" ref="E21:E36" ca="1" si="13">DATEDIF(B21,$G$1,"y")</f>
        <v>0</v>
      </c>
      <c r="F21" s="11">
        <f t="shared" ref="F21:F36" ca="1" si="14">DATEDIF(B21,$G$1,"ym")</f>
        <v>5</v>
      </c>
      <c r="G21" s="25">
        <f t="shared" ref="G21:T30" ca="1" si="15">IF($C21&gt;G$1,"-",IF($D21&gt;G$1,DATEDIF($B21,G$1,"m")/12,"-"))</f>
        <v>0.41666666666666669</v>
      </c>
      <c r="H21" s="26">
        <f t="shared" ca="1" si="15"/>
        <v>0.5</v>
      </c>
      <c r="I21" s="26">
        <f t="shared" ca="1" si="15"/>
        <v>0.58333333333333337</v>
      </c>
      <c r="J21" s="26">
        <f t="shared" ca="1" si="15"/>
        <v>0.66666666666666663</v>
      </c>
      <c r="K21" s="26">
        <f t="shared" ca="1" si="15"/>
        <v>0.75</v>
      </c>
      <c r="L21" s="26">
        <f t="shared" ca="1" si="15"/>
        <v>0.83333333333333337</v>
      </c>
      <c r="M21" s="26">
        <f t="shared" ca="1" si="15"/>
        <v>0.91666666666666663</v>
      </c>
      <c r="N21" s="26">
        <f t="shared" ca="1" si="15"/>
        <v>1</v>
      </c>
      <c r="O21" s="26">
        <f t="shared" ca="1" si="15"/>
        <v>1.0833333333333333</v>
      </c>
      <c r="P21" s="26">
        <f t="shared" ca="1" si="15"/>
        <v>1.1666666666666667</v>
      </c>
      <c r="Q21" s="26">
        <f t="shared" ca="1" si="15"/>
        <v>1.25</v>
      </c>
      <c r="R21" s="26">
        <f t="shared" ca="1" si="15"/>
        <v>1.3333333333333333</v>
      </c>
      <c r="S21" s="26">
        <f t="shared" ca="1" si="15"/>
        <v>1.4166666666666667</v>
      </c>
      <c r="T21" s="26">
        <f t="shared" ca="1" si="15"/>
        <v>1.5</v>
      </c>
    </row>
    <row r="22" spans="1:20" x14ac:dyDescent="0.25">
      <c r="A22" s="8" t="s">
        <v>15</v>
      </c>
      <c r="B22" s="15">
        <v>42713</v>
      </c>
      <c r="C22" s="18">
        <v>40878</v>
      </c>
      <c r="D22" s="18" t="str">
        <f t="shared" si="12"/>
        <v>k</v>
      </c>
      <c r="E22" s="11">
        <f t="shared" ca="1" si="13"/>
        <v>0</v>
      </c>
      <c r="F22" s="9">
        <f t="shared" ca="1" si="14"/>
        <v>6</v>
      </c>
      <c r="G22" s="25">
        <f t="shared" ca="1" si="15"/>
        <v>0.5</v>
      </c>
      <c r="H22" s="26">
        <f t="shared" ca="1" si="15"/>
        <v>0.58333333333333337</v>
      </c>
      <c r="I22" s="26">
        <f t="shared" ca="1" si="15"/>
        <v>0.66666666666666663</v>
      </c>
      <c r="J22" s="26">
        <f t="shared" ca="1" si="15"/>
        <v>0.75</v>
      </c>
      <c r="K22" s="26">
        <f t="shared" ca="1" si="15"/>
        <v>0.83333333333333337</v>
      </c>
      <c r="L22" s="26">
        <f t="shared" ca="1" si="15"/>
        <v>0.91666666666666663</v>
      </c>
      <c r="M22" s="26">
        <f t="shared" ca="1" si="15"/>
        <v>1</v>
      </c>
      <c r="N22" s="26">
        <f t="shared" ca="1" si="15"/>
        <v>1.0833333333333333</v>
      </c>
      <c r="O22" s="26">
        <f t="shared" ca="1" si="15"/>
        <v>1.1666666666666667</v>
      </c>
      <c r="P22" s="26">
        <f t="shared" ca="1" si="15"/>
        <v>1.25</v>
      </c>
      <c r="Q22" s="26">
        <f t="shared" ca="1" si="15"/>
        <v>1.3333333333333333</v>
      </c>
      <c r="R22" s="26">
        <f t="shared" ca="1" si="15"/>
        <v>1.4166666666666667</v>
      </c>
      <c r="S22" s="26">
        <f t="shared" ca="1" si="15"/>
        <v>1.5</v>
      </c>
      <c r="T22" s="26">
        <f t="shared" ca="1" si="15"/>
        <v>1.5833333333333333</v>
      </c>
    </row>
    <row r="23" spans="1:20" x14ac:dyDescent="0.25">
      <c r="A23" s="10" t="s">
        <v>32</v>
      </c>
      <c r="B23" s="15">
        <v>42590</v>
      </c>
      <c r="C23" s="18">
        <v>41641</v>
      </c>
      <c r="D23" s="18" t="str">
        <f t="shared" si="12"/>
        <v>k</v>
      </c>
      <c r="E23" s="11">
        <f t="shared" ca="1" si="13"/>
        <v>0</v>
      </c>
      <c r="F23" s="11">
        <f t="shared" ca="1" si="14"/>
        <v>10</v>
      </c>
      <c r="G23" s="25">
        <f t="shared" ca="1" si="15"/>
        <v>0.83333333333333337</v>
      </c>
      <c r="H23" s="26">
        <f t="shared" ca="1" si="15"/>
        <v>0.91666666666666663</v>
      </c>
      <c r="I23" s="26">
        <f t="shared" ca="1" si="15"/>
        <v>1</v>
      </c>
      <c r="J23" s="26">
        <f t="shared" ca="1" si="15"/>
        <v>1.0833333333333333</v>
      </c>
      <c r="K23" s="26">
        <f t="shared" ca="1" si="15"/>
        <v>1.1666666666666667</v>
      </c>
      <c r="L23" s="26">
        <f t="shared" ca="1" si="15"/>
        <v>1.25</v>
      </c>
      <c r="M23" s="26">
        <f t="shared" ca="1" si="15"/>
        <v>1.3333333333333333</v>
      </c>
      <c r="N23" s="26">
        <f t="shared" ca="1" si="15"/>
        <v>1.4166666666666667</v>
      </c>
      <c r="O23" s="26">
        <f t="shared" ca="1" si="15"/>
        <v>1.5</v>
      </c>
      <c r="P23" s="26">
        <f t="shared" ca="1" si="15"/>
        <v>1.5833333333333333</v>
      </c>
      <c r="Q23" s="26">
        <f t="shared" ca="1" si="15"/>
        <v>1.6666666666666667</v>
      </c>
      <c r="R23" s="26">
        <f t="shared" ca="1" si="15"/>
        <v>1.75</v>
      </c>
      <c r="S23" s="26">
        <f t="shared" ca="1" si="15"/>
        <v>1.8333333333333333</v>
      </c>
      <c r="T23" s="26">
        <f t="shared" ca="1" si="15"/>
        <v>1.9166666666666667</v>
      </c>
    </row>
    <row r="24" spans="1:20" x14ac:dyDescent="0.25">
      <c r="A24" s="10" t="s">
        <v>10</v>
      </c>
      <c r="B24" s="15">
        <v>42129</v>
      </c>
      <c r="C24" s="18">
        <v>41730</v>
      </c>
      <c r="D24" s="18" t="str">
        <f t="shared" si="12"/>
        <v>k</v>
      </c>
      <c r="E24" s="11">
        <f t="shared" ca="1" si="13"/>
        <v>2</v>
      </c>
      <c r="F24" s="11">
        <f t="shared" ca="1" si="14"/>
        <v>1</v>
      </c>
      <c r="G24" s="25">
        <f t="shared" ca="1" si="15"/>
        <v>2.0833333333333335</v>
      </c>
      <c r="H24" s="26">
        <f t="shared" ca="1" si="15"/>
        <v>2.1666666666666665</v>
      </c>
      <c r="I24" s="26">
        <f t="shared" ca="1" si="15"/>
        <v>2.25</v>
      </c>
      <c r="J24" s="26">
        <f t="shared" ca="1" si="15"/>
        <v>2.3333333333333335</v>
      </c>
      <c r="K24" s="26">
        <f t="shared" ca="1" si="15"/>
        <v>2.4166666666666665</v>
      </c>
      <c r="L24" s="26">
        <f t="shared" ca="1" si="15"/>
        <v>2.5</v>
      </c>
      <c r="M24" s="26">
        <f t="shared" ca="1" si="15"/>
        <v>2.5833333333333335</v>
      </c>
      <c r="N24" s="26">
        <f t="shared" ca="1" si="15"/>
        <v>2.6666666666666665</v>
      </c>
      <c r="O24" s="26">
        <f t="shared" ca="1" si="15"/>
        <v>2.75</v>
      </c>
      <c r="P24" s="26">
        <f t="shared" ca="1" si="15"/>
        <v>2.8333333333333335</v>
      </c>
      <c r="Q24" s="26">
        <f t="shared" ca="1" si="15"/>
        <v>2.9166666666666665</v>
      </c>
      <c r="R24" s="26">
        <f t="shared" ca="1" si="15"/>
        <v>3</v>
      </c>
      <c r="S24" s="26">
        <f t="shared" ca="1" si="15"/>
        <v>3.0833333333333335</v>
      </c>
      <c r="T24" s="26">
        <f t="shared" ca="1" si="15"/>
        <v>3.1666666666666665</v>
      </c>
    </row>
    <row r="25" spans="1:20" x14ac:dyDescent="0.25">
      <c r="A25" s="10" t="s">
        <v>18</v>
      </c>
      <c r="B25" s="15">
        <v>42821</v>
      </c>
      <c r="C25" s="18">
        <v>41647</v>
      </c>
      <c r="D25" s="18" t="str">
        <f t="shared" si="12"/>
        <v>k</v>
      </c>
      <c r="E25" s="11">
        <f t="shared" ca="1" si="13"/>
        <v>0</v>
      </c>
      <c r="F25" s="11">
        <f t="shared" ca="1" si="14"/>
        <v>3</v>
      </c>
      <c r="G25" s="25">
        <f t="shared" ca="1" si="15"/>
        <v>0.25</v>
      </c>
      <c r="H25" s="26">
        <f t="shared" ca="1" si="15"/>
        <v>0.33333333333333331</v>
      </c>
      <c r="I25" s="26">
        <f t="shared" ca="1" si="15"/>
        <v>0.41666666666666669</v>
      </c>
      <c r="J25" s="26">
        <f t="shared" ca="1" si="15"/>
        <v>0.5</v>
      </c>
      <c r="K25" s="26">
        <f t="shared" ca="1" si="15"/>
        <v>0.58333333333333337</v>
      </c>
      <c r="L25" s="26">
        <f t="shared" ca="1" si="15"/>
        <v>0.66666666666666663</v>
      </c>
      <c r="M25" s="26">
        <f t="shared" ca="1" si="15"/>
        <v>0.75</v>
      </c>
      <c r="N25" s="26">
        <f t="shared" ca="1" si="15"/>
        <v>0.83333333333333337</v>
      </c>
      <c r="O25" s="26">
        <f t="shared" ca="1" si="15"/>
        <v>0.91666666666666663</v>
      </c>
      <c r="P25" s="26">
        <f t="shared" ca="1" si="15"/>
        <v>1</v>
      </c>
      <c r="Q25" s="26">
        <f t="shared" ca="1" si="15"/>
        <v>1.0833333333333333</v>
      </c>
      <c r="R25" s="26">
        <f t="shared" ca="1" si="15"/>
        <v>1.1666666666666667</v>
      </c>
      <c r="S25" s="26">
        <f t="shared" ca="1" si="15"/>
        <v>1.25</v>
      </c>
      <c r="T25" s="26">
        <f t="shared" ca="1" si="15"/>
        <v>1.3333333333333333</v>
      </c>
    </row>
    <row r="26" spans="1:20" x14ac:dyDescent="0.25">
      <c r="A26" s="10" t="s">
        <v>20</v>
      </c>
      <c r="B26" s="15">
        <v>42064</v>
      </c>
      <c r="C26" s="18">
        <v>41699</v>
      </c>
      <c r="D26" s="18" t="str">
        <f t="shared" si="12"/>
        <v>k</v>
      </c>
      <c r="E26" s="11">
        <f t="shared" ca="1" si="13"/>
        <v>2</v>
      </c>
      <c r="F26" s="11">
        <f t="shared" ca="1" si="14"/>
        <v>4</v>
      </c>
      <c r="G26" s="25">
        <f t="shared" ca="1" si="15"/>
        <v>2.3333333333333335</v>
      </c>
      <c r="H26" s="26">
        <f t="shared" ca="1" si="15"/>
        <v>2.4166666666666665</v>
      </c>
      <c r="I26" s="26">
        <f t="shared" ca="1" si="15"/>
        <v>2.5</v>
      </c>
      <c r="J26" s="26">
        <f t="shared" ca="1" si="15"/>
        <v>2.5833333333333335</v>
      </c>
      <c r="K26" s="26">
        <f t="shared" ca="1" si="15"/>
        <v>2.6666666666666665</v>
      </c>
      <c r="L26" s="26">
        <f t="shared" ca="1" si="15"/>
        <v>2.75</v>
      </c>
      <c r="M26" s="26">
        <f t="shared" ca="1" si="15"/>
        <v>2.8333333333333335</v>
      </c>
      <c r="N26" s="26">
        <f t="shared" ca="1" si="15"/>
        <v>2.9166666666666665</v>
      </c>
      <c r="O26" s="26">
        <f t="shared" ca="1" si="15"/>
        <v>3</v>
      </c>
      <c r="P26" s="26">
        <f t="shared" ca="1" si="15"/>
        <v>3.0833333333333335</v>
      </c>
      <c r="Q26" s="26">
        <f t="shared" ca="1" si="15"/>
        <v>3.1666666666666665</v>
      </c>
      <c r="R26" s="26">
        <f t="shared" ca="1" si="15"/>
        <v>3.25</v>
      </c>
      <c r="S26" s="26">
        <f t="shared" ca="1" si="15"/>
        <v>3.3333333333333335</v>
      </c>
      <c r="T26" s="26">
        <f t="shared" ca="1" si="15"/>
        <v>3.4166666666666665</v>
      </c>
    </row>
    <row r="27" spans="1:20" x14ac:dyDescent="0.25">
      <c r="A27" s="10" t="s">
        <v>26</v>
      </c>
      <c r="B27" s="15">
        <v>42403</v>
      </c>
      <c r="C27" s="18">
        <v>41676</v>
      </c>
      <c r="D27" s="18" t="s">
        <v>27</v>
      </c>
      <c r="E27" s="11">
        <f t="shared" ca="1" si="13"/>
        <v>1</v>
      </c>
      <c r="F27" s="11">
        <f t="shared" ca="1" si="14"/>
        <v>5</v>
      </c>
      <c r="G27" s="25">
        <f t="shared" ca="1" si="15"/>
        <v>1.4166666666666667</v>
      </c>
      <c r="H27" s="26">
        <f t="shared" ca="1" si="15"/>
        <v>1.4166666666666667</v>
      </c>
      <c r="I27" s="26">
        <f t="shared" ca="1" si="15"/>
        <v>1.5</v>
      </c>
      <c r="J27" s="26">
        <f t="shared" ca="1" si="15"/>
        <v>1.5833333333333333</v>
      </c>
      <c r="K27" s="26">
        <f t="shared" ca="1" si="15"/>
        <v>1.6666666666666667</v>
      </c>
      <c r="L27" s="26">
        <f t="shared" ca="1" si="15"/>
        <v>1.75</v>
      </c>
      <c r="M27" s="26">
        <f t="shared" ca="1" si="15"/>
        <v>1.8333333333333333</v>
      </c>
      <c r="N27" s="26">
        <f t="shared" ca="1" si="15"/>
        <v>1.9166666666666667</v>
      </c>
      <c r="O27" s="26">
        <f t="shared" ca="1" si="15"/>
        <v>2</v>
      </c>
      <c r="P27" s="26">
        <f t="shared" ca="1" si="15"/>
        <v>2.0833333333333335</v>
      </c>
      <c r="Q27" s="26">
        <f t="shared" ca="1" si="15"/>
        <v>2.1666666666666665</v>
      </c>
      <c r="R27" s="26">
        <f t="shared" ca="1" si="15"/>
        <v>2.25</v>
      </c>
      <c r="S27" s="26">
        <f t="shared" ca="1" si="15"/>
        <v>2.3333333333333335</v>
      </c>
      <c r="T27" s="26">
        <f t="shared" ca="1" si="15"/>
        <v>2.4166666666666665</v>
      </c>
    </row>
    <row r="28" spans="1:20" x14ac:dyDescent="0.25">
      <c r="A28" s="10" t="s">
        <v>50</v>
      </c>
      <c r="B28" s="15">
        <v>42402</v>
      </c>
      <c r="C28" s="18">
        <v>41641</v>
      </c>
      <c r="D28" s="18" t="str">
        <f t="shared" ref="D28:D34" si="16">IF(B28&gt;0,"k","")</f>
        <v>k</v>
      </c>
      <c r="E28" s="11">
        <f t="shared" ca="1" si="13"/>
        <v>1</v>
      </c>
      <c r="F28" s="11">
        <f t="shared" ca="1" si="14"/>
        <v>5</v>
      </c>
      <c r="G28" s="25">
        <f t="shared" ca="1" si="15"/>
        <v>1.4166666666666667</v>
      </c>
      <c r="H28" s="26">
        <f t="shared" ca="1" si="15"/>
        <v>1.4166666666666667</v>
      </c>
      <c r="I28" s="26">
        <f t="shared" ca="1" si="15"/>
        <v>1.5</v>
      </c>
      <c r="J28" s="26">
        <f t="shared" ca="1" si="15"/>
        <v>1.5833333333333333</v>
      </c>
      <c r="K28" s="26">
        <f t="shared" ca="1" si="15"/>
        <v>1.6666666666666667</v>
      </c>
      <c r="L28" s="26">
        <f t="shared" ca="1" si="15"/>
        <v>1.75</v>
      </c>
      <c r="M28" s="26">
        <f t="shared" ca="1" si="15"/>
        <v>1.8333333333333333</v>
      </c>
      <c r="N28" s="26">
        <f t="shared" ca="1" si="15"/>
        <v>1.9166666666666667</v>
      </c>
      <c r="O28" s="26">
        <f t="shared" ca="1" si="15"/>
        <v>2</v>
      </c>
      <c r="P28" s="26">
        <f t="shared" ca="1" si="15"/>
        <v>2.0833333333333335</v>
      </c>
      <c r="Q28" s="26">
        <f t="shared" ca="1" si="15"/>
        <v>2.1666666666666665</v>
      </c>
      <c r="R28" s="26">
        <f t="shared" ca="1" si="15"/>
        <v>2.25</v>
      </c>
      <c r="S28" s="26">
        <f t="shared" ca="1" si="15"/>
        <v>2.3333333333333335</v>
      </c>
      <c r="T28" s="26">
        <f t="shared" ca="1" si="15"/>
        <v>2.4166666666666665</v>
      </c>
    </row>
    <row r="29" spans="1:20" x14ac:dyDescent="0.25">
      <c r="A29" s="10" t="s">
        <v>11</v>
      </c>
      <c r="B29" s="15">
        <v>41306</v>
      </c>
      <c r="C29" s="18">
        <v>41365</v>
      </c>
      <c r="D29" s="18" t="str">
        <f t="shared" si="16"/>
        <v>k</v>
      </c>
      <c r="E29" s="11">
        <f t="shared" ca="1" si="13"/>
        <v>4</v>
      </c>
      <c r="F29" s="11">
        <f t="shared" ca="1" si="14"/>
        <v>5</v>
      </c>
      <c r="G29" s="25">
        <f t="shared" ca="1" si="15"/>
        <v>4.416666666666667</v>
      </c>
      <c r="H29" s="26">
        <f t="shared" ca="1" si="15"/>
        <v>4.5</v>
      </c>
      <c r="I29" s="26">
        <f t="shared" ca="1" si="15"/>
        <v>4.583333333333333</v>
      </c>
      <c r="J29" s="26">
        <f t="shared" ca="1" si="15"/>
        <v>4.666666666666667</v>
      </c>
      <c r="K29" s="26">
        <f t="shared" ca="1" si="15"/>
        <v>4.75</v>
      </c>
      <c r="L29" s="26">
        <f t="shared" ca="1" si="15"/>
        <v>4.833333333333333</v>
      </c>
      <c r="M29" s="26">
        <f t="shared" ca="1" si="15"/>
        <v>4.916666666666667</v>
      </c>
      <c r="N29" s="26">
        <f t="shared" ca="1" si="15"/>
        <v>5</v>
      </c>
      <c r="O29" s="26">
        <f t="shared" ca="1" si="15"/>
        <v>5.083333333333333</v>
      </c>
      <c r="P29" s="26">
        <f t="shared" ca="1" si="15"/>
        <v>5.166666666666667</v>
      </c>
      <c r="Q29" s="26">
        <f t="shared" ca="1" si="15"/>
        <v>5.25</v>
      </c>
      <c r="R29" s="26">
        <f t="shared" ca="1" si="15"/>
        <v>5.333333333333333</v>
      </c>
      <c r="S29" s="26">
        <f t="shared" ca="1" si="15"/>
        <v>5.416666666666667</v>
      </c>
      <c r="T29" s="26">
        <f t="shared" ca="1" si="15"/>
        <v>5.5</v>
      </c>
    </row>
    <row r="30" spans="1:20" x14ac:dyDescent="0.25">
      <c r="A30" s="10" t="s">
        <v>9</v>
      </c>
      <c r="B30" s="15">
        <v>42642</v>
      </c>
      <c r="C30" s="18">
        <v>41671</v>
      </c>
      <c r="D30" s="18" t="str">
        <f t="shared" si="16"/>
        <v>k</v>
      </c>
      <c r="E30" s="11">
        <f t="shared" ca="1" si="13"/>
        <v>0</v>
      </c>
      <c r="F30" s="11">
        <f t="shared" ca="1" si="14"/>
        <v>9</v>
      </c>
      <c r="G30" s="25">
        <f t="shared" ca="1" si="15"/>
        <v>0.75</v>
      </c>
      <c r="H30" s="26">
        <f t="shared" ca="1" si="15"/>
        <v>0.83333333333333337</v>
      </c>
      <c r="I30" s="26">
        <f t="shared" ca="1" si="15"/>
        <v>0.91666666666666663</v>
      </c>
      <c r="J30" s="26">
        <f t="shared" ca="1" si="15"/>
        <v>1</v>
      </c>
      <c r="K30" s="26">
        <f t="shared" ca="1" si="15"/>
        <v>1.0833333333333333</v>
      </c>
      <c r="L30" s="26">
        <f t="shared" ca="1" si="15"/>
        <v>1.1666666666666667</v>
      </c>
      <c r="M30" s="26">
        <f t="shared" ca="1" si="15"/>
        <v>1.25</v>
      </c>
      <c r="N30" s="26">
        <f t="shared" ca="1" si="15"/>
        <v>1.3333333333333333</v>
      </c>
      <c r="O30" s="26">
        <f t="shared" ca="1" si="15"/>
        <v>1.4166666666666667</v>
      </c>
      <c r="P30" s="26">
        <f t="shared" ca="1" si="15"/>
        <v>1.5</v>
      </c>
      <c r="Q30" s="26">
        <f t="shared" ca="1" si="15"/>
        <v>1.5833333333333333</v>
      </c>
      <c r="R30" s="26">
        <f t="shared" ca="1" si="15"/>
        <v>1.6666666666666667</v>
      </c>
      <c r="S30" s="26">
        <f t="shared" ca="1" si="15"/>
        <v>1.75</v>
      </c>
      <c r="T30" s="26">
        <f t="shared" ca="1" si="15"/>
        <v>1.8333333333333333</v>
      </c>
    </row>
    <row r="31" spans="1:20" x14ac:dyDescent="0.25">
      <c r="A31" s="10" t="s">
        <v>51</v>
      </c>
      <c r="B31" s="15">
        <v>42098</v>
      </c>
      <c r="C31" s="18">
        <v>41244</v>
      </c>
      <c r="D31" s="18" t="str">
        <f t="shared" si="16"/>
        <v>k</v>
      </c>
      <c r="E31" s="11">
        <f t="shared" ca="1" si="13"/>
        <v>2</v>
      </c>
      <c r="F31" s="11">
        <f t="shared" ca="1" si="14"/>
        <v>2</v>
      </c>
      <c r="G31" s="25">
        <f t="shared" ref="G31:T36" ca="1" si="17">IF($C31&gt;G$1,"-",IF($D31&gt;G$1,DATEDIF($B31,G$1,"m")/12,"-"))</f>
        <v>2.1666666666666665</v>
      </c>
      <c r="H31" s="26">
        <f t="shared" ca="1" si="17"/>
        <v>2.25</v>
      </c>
      <c r="I31" s="26">
        <f t="shared" ca="1" si="17"/>
        <v>2.3333333333333335</v>
      </c>
      <c r="J31" s="26">
        <f t="shared" ca="1" si="17"/>
        <v>2.4166666666666665</v>
      </c>
      <c r="K31" s="26">
        <f t="shared" ca="1" si="17"/>
        <v>2.5</v>
      </c>
      <c r="L31" s="26">
        <f t="shared" ca="1" si="17"/>
        <v>2.5833333333333335</v>
      </c>
      <c r="M31" s="26">
        <f t="shared" ca="1" si="17"/>
        <v>2.6666666666666665</v>
      </c>
      <c r="N31" s="26">
        <f t="shared" ca="1" si="17"/>
        <v>2.75</v>
      </c>
      <c r="O31" s="26">
        <f t="shared" ca="1" si="17"/>
        <v>2.8333333333333335</v>
      </c>
      <c r="P31" s="26">
        <f t="shared" ca="1" si="17"/>
        <v>2.9166666666666665</v>
      </c>
      <c r="Q31" s="26">
        <f t="shared" ca="1" si="17"/>
        <v>3</v>
      </c>
      <c r="R31" s="26">
        <f t="shared" ca="1" si="17"/>
        <v>3.0833333333333335</v>
      </c>
      <c r="S31" s="26">
        <f t="shared" ca="1" si="17"/>
        <v>3.1666666666666665</v>
      </c>
      <c r="T31" s="26">
        <f t="shared" ca="1" si="17"/>
        <v>3.25</v>
      </c>
    </row>
    <row r="32" spans="1:20" x14ac:dyDescent="0.25">
      <c r="A32" s="10" t="s">
        <v>12</v>
      </c>
      <c r="B32" s="15">
        <v>42380</v>
      </c>
      <c r="C32" s="18">
        <v>41244</v>
      </c>
      <c r="D32" s="18" t="str">
        <f t="shared" si="16"/>
        <v>k</v>
      </c>
      <c r="E32" s="11">
        <f t="shared" ca="1" si="13"/>
        <v>1</v>
      </c>
      <c r="F32" s="11">
        <f t="shared" ca="1" si="14"/>
        <v>5</v>
      </c>
      <c r="G32" s="25">
        <f t="shared" ca="1" si="17"/>
        <v>1.4166666666666667</v>
      </c>
      <c r="H32" s="26">
        <f t="shared" ca="1" si="17"/>
        <v>1.5</v>
      </c>
      <c r="I32" s="26">
        <f t="shared" ca="1" si="17"/>
        <v>1.5833333333333333</v>
      </c>
      <c r="J32" s="26">
        <f t="shared" ca="1" si="17"/>
        <v>1.6666666666666667</v>
      </c>
      <c r="K32" s="26">
        <f t="shared" ca="1" si="17"/>
        <v>1.75</v>
      </c>
      <c r="L32" s="26">
        <f t="shared" ca="1" si="17"/>
        <v>1.8333333333333333</v>
      </c>
      <c r="M32" s="26">
        <f t="shared" ca="1" si="17"/>
        <v>1.9166666666666667</v>
      </c>
      <c r="N32" s="26">
        <f t="shared" ca="1" si="17"/>
        <v>2</v>
      </c>
      <c r="O32" s="26">
        <f t="shared" ca="1" si="17"/>
        <v>2.0833333333333335</v>
      </c>
      <c r="P32" s="26">
        <f t="shared" ca="1" si="17"/>
        <v>2.1666666666666665</v>
      </c>
      <c r="Q32" s="26">
        <f t="shared" ca="1" si="17"/>
        <v>2.25</v>
      </c>
      <c r="R32" s="26">
        <f t="shared" ca="1" si="17"/>
        <v>2.3333333333333335</v>
      </c>
      <c r="S32" s="26">
        <f t="shared" ca="1" si="17"/>
        <v>2.4166666666666665</v>
      </c>
      <c r="T32" s="26">
        <f t="shared" ca="1" si="17"/>
        <v>2.5</v>
      </c>
    </row>
    <row r="33" spans="1:20" x14ac:dyDescent="0.25">
      <c r="A33" s="10" t="s">
        <v>13</v>
      </c>
      <c r="B33" s="15">
        <v>42777</v>
      </c>
      <c r="C33" s="18">
        <v>41244</v>
      </c>
      <c r="D33" s="18" t="str">
        <f t="shared" si="16"/>
        <v>k</v>
      </c>
      <c r="E33" s="11">
        <f t="shared" ca="1" si="13"/>
        <v>0</v>
      </c>
      <c r="F33" s="11">
        <f t="shared" ca="1" si="14"/>
        <v>4</v>
      </c>
      <c r="G33" s="25">
        <f t="shared" ca="1" si="17"/>
        <v>0.33333333333333331</v>
      </c>
      <c r="H33" s="26">
        <f t="shared" ca="1" si="17"/>
        <v>0.41666666666666669</v>
      </c>
      <c r="I33" s="26">
        <f t="shared" ca="1" si="17"/>
        <v>0.5</v>
      </c>
      <c r="J33" s="26">
        <f t="shared" ca="1" si="17"/>
        <v>0.58333333333333337</v>
      </c>
      <c r="K33" s="26">
        <f t="shared" ca="1" si="17"/>
        <v>0.66666666666666663</v>
      </c>
      <c r="L33" s="26">
        <f t="shared" ca="1" si="17"/>
        <v>0.75</v>
      </c>
      <c r="M33" s="26">
        <f t="shared" ca="1" si="17"/>
        <v>0.83333333333333337</v>
      </c>
      <c r="N33" s="26">
        <f t="shared" ca="1" si="17"/>
        <v>0.91666666666666663</v>
      </c>
      <c r="O33" s="26">
        <f t="shared" ca="1" si="17"/>
        <v>1</v>
      </c>
      <c r="P33" s="26">
        <f t="shared" ca="1" si="17"/>
        <v>1.0833333333333333</v>
      </c>
      <c r="Q33" s="26">
        <f t="shared" ca="1" si="17"/>
        <v>1.1666666666666667</v>
      </c>
      <c r="R33" s="26">
        <f t="shared" ca="1" si="17"/>
        <v>1.25</v>
      </c>
      <c r="S33" s="26">
        <f t="shared" ca="1" si="17"/>
        <v>1.3333333333333333</v>
      </c>
      <c r="T33" s="26">
        <f t="shared" ca="1" si="17"/>
        <v>1.4166666666666667</v>
      </c>
    </row>
    <row r="34" spans="1:20" x14ac:dyDescent="0.25">
      <c r="A34" s="10" t="s">
        <v>23</v>
      </c>
      <c r="B34" s="15">
        <v>42768</v>
      </c>
      <c r="C34" s="18">
        <v>41644</v>
      </c>
      <c r="D34" s="18" t="str">
        <f t="shared" si="16"/>
        <v>k</v>
      </c>
      <c r="E34" s="11">
        <f t="shared" ca="1" si="13"/>
        <v>0</v>
      </c>
      <c r="F34" s="11">
        <f t="shared" ca="1" si="14"/>
        <v>5</v>
      </c>
      <c r="G34" s="25">
        <f t="shared" ca="1" si="17"/>
        <v>0.41666666666666669</v>
      </c>
      <c r="H34" s="26">
        <f t="shared" ca="1" si="17"/>
        <v>0.41666666666666669</v>
      </c>
      <c r="I34" s="26">
        <f t="shared" ca="1" si="17"/>
        <v>0.5</v>
      </c>
      <c r="J34" s="26">
        <f t="shared" ca="1" si="17"/>
        <v>0.58333333333333337</v>
      </c>
      <c r="K34" s="26">
        <f t="shared" ca="1" si="17"/>
        <v>0.66666666666666663</v>
      </c>
      <c r="L34" s="26">
        <f t="shared" ca="1" si="17"/>
        <v>0.75</v>
      </c>
      <c r="M34" s="26">
        <f t="shared" ca="1" si="17"/>
        <v>0.83333333333333337</v>
      </c>
      <c r="N34" s="26">
        <f t="shared" ca="1" si="17"/>
        <v>0.91666666666666663</v>
      </c>
      <c r="O34" s="26">
        <f t="shared" ca="1" si="17"/>
        <v>1</v>
      </c>
      <c r="P34" s="26">
        <f t="shared" ca="1" si="17"/>
        <v>1.0833333333333333</v>
      </c>
      <c r="Q34" s="26">
        <f t="shared" ca="1" si="17"/>
        <v>1.1666666666666667</v>
      </c>
      <c r="R34" s="26">
        <f t="shared" ca="1" si="17"/>
        <v>1.25</v>
      </c>
      <c r="S34" s="26">
        <f t="shared" ca="1" si="17"/>
        <v>1.3333333333333333</v>
      </c>
      <c r="T34" s="26">
        <f t="shared" ca="1" si="17"/>
        <v>1.4166666666666667</v>
      </c>
    </row>
    <row r="35" spans="1:20" x14ac:dyDescent="0.25">
      <c r="A35" s="10" t="s">
        <v>31</v>
      </c>
      <c r="B35" s="15">
        <v>42005</v>
      </c>
      <c r="C35" s="18">
        <v>41399</v>
      </c>
      <c r="D35" s="18">
        <v>41945</v>
      </c>
      <c r="E35" s="11">
        <f t="shared" ca="1" si="13"/>
        <v>2</v>
      </c>
      <c r="F35" s="11">
        <f t="shared" ca="1" si="14"/>
        <v>6</v>
      </c>
      <c r="G35" s="25" t="str">
        <f t="shared" ca="1" si="17"/>
        <v>-</v>
      </c>
      <c r="H35" s="26" t="str">
        <f t="shared" ca="1" si="17"/>
        <v>-</v>
      </c>
      <c r="I35" s="26" t="str">
        <f t="shared" ca="1" si="17"/>
        <v>-</v>
      </c>
      <c r="J35" s="26" t="str">
        <f t="shared" ca="1" si="17"/>
        <v>-</v>
      </c>
      <c r="K35" s="26" t="str">
        <f t="shared" ca="1" si="17"/>
        <v>-</v>
      </c>
      <c r="L35" s="26" t="str">
        <f t="shared" ca="1" si="17"/>
        <v>-</v>
      </c>
      <c r="M35" s="26" t="str">
        <f t="shared" ca="1" si="17"/>
        <v>-</v>
      </c>
      <c r="N35" s="26" t="str">
        <f t="shared" ca="1" si="17"/>
        <v>-</v>
      </c>
      <c r="O35" s="26" t="str">
        <f t="shared" ca="1" si="17"/>
        <v>-</v>
      </c>
      <c r="P35" s="26" t="str">
        <f t="shared" ca="1" si="17"/>
        <v>-</v>
      </c>
      <c r="Q35" s="26" t="str">
        <f t="shared" ca="1" si="17"/>
        <v>-</v>
      </c>
      <c r="R35" s="26" t="str">
        <f t="shared" ca="1" si="17"/>
        <v>-</v>
      </c>
      <c r="S35" s="26" t="str">
        <f t="shared" ca="1" si="17"/>
        <v>-</v>
      </c>
      <c r="T35" s="26" t="str">
        <f t="shared" ca="1" si="17"/>
        <v>-</v>
      </c>
    </row>
    <row r="36" spans="1:20" x14ac:dyDescent="0.25">
      <c r="A36" s="10" t="s">
        <v>28</v>
      </c>
      <c r="B36" s="15">
        <v>40303</v>
      </c>
      <c r="C36" s="18">
        <v>41003</v>
      </c>
      <c r="D36" s="18">
        <v>42098</v>
      </c>
      <c r="E36" s="11">
        <f t="shared" ca="1" si="13"/>
        <v>7</v>
      </c>
      <c r="F36" s="11">
        <f t="shared" ca="1" si="14"/>
        <v>1</v>
      </c>
      <c r="G36" s="97" t="str">
        <f t="shared" ca="1" si="17"/>
        <v>-</v>
      </c>
      <c r="H36" s="26" t="str">
        <f t="shared" ca="1" si="17"/>
        <v>-</v>
      </c>
      <c r="I36" s="26" t="str">
        <f t="shared" ca="1" si="17"/>
        <v>-</v>
      </c>
      <c r="J36" s="26" t="str">
        <f t="shared" ca="1" si="17"/>
        <v>-</v>
      </c>
      <c r="K36" s="26" t="str">
        <f t="shared" ca="1" si="17"/>
        <v>-</v>
      </c>
      <c r="L36" s="26" t="str">
        <f t="shared" ca="1" si="17"/>
        <v>-</v>
      </c>
      <c r="M36" s="26" t="str">
        <f t="shared" ca="1" si="17"/>
        <v>-</v>
      </c>
      <c r="N36" s="26" t="str">
        <f t="shared" ca="1" si="17"/>
        <v>-</v>
      </c>
      <c r="O36" s="26" t="str">
        <f t="shared" ca="1" si="17"/>
        <v>-</v>
      </c>
      <c r="P36" s="26" t="str">
        <f t="shared" ca="1" si="17"/>
        <v>-</v>
      </c>
      <c r="Q36" s="26" t="str">
        <f t="shared" ca="1" si="17"/>
        <v>-</v>
      </c>
      <c r="R36" s="26" t="str">
        <f t="shared" ca="1" si="17"/>
        <v>-</v>
      </c>
      <c r="S36" s="26" t="str">
        <f t="shared" ca="1" si="17"/>
        <v>-</v>
      </c>
      <c r="T36" s="26" t="str">
        <f t="shared" ca="1" si="17"/>
        <v>-</v>
      </c>
    </row>
    <row r="37" spans="1:20" x14ac:dyDescent="0.25">
      <c r="B37" s="16"/>
      <c r="C37" s="19"/>
      <c r="D37" s="27"/>
      <c r="E37" s="27"/>
      <c r="F37" s="34"/>
      <c r="G37" s="34"/>
      <c r="H37" s="34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15.75" thickBot="1" x14ac:dyDescent="0.3">
      <c r="F38" s="34"/>
      <c r="G38" s="34"/>
      <c r="H38" s="34"/>
    </row>
    <row r="39" spans="1:20" x14ac:dyDescent="0.25">
      <c r="A39" s="98"/>
      <c r="B39" s="99"/>
      <c r="C39" s="99"/>
      <c r="D39" s="99"/>
      <c r="E39" s="104"/>
      <c r="F39" s="34"/>
      <c r="G39" s="34"/>
      <c r="H39" s="34"/>
    </row>
    <row r="40" spans="1:20" ht="21" x14ac:dyDescent="0.35">
      <c r="A40" s="31" t="s">
        <v>52</v>
      </c>
      <c r="B40" s="71"/>
      <c r="C40" s="71"/>
      <c r="D40" s="71"/>
      <c r="E40" s="101"/>
      <c r="F40" s="34"/>
      <c r="G40" s="34"/>
      <c r="H40" s="34"/>
    </row>
    <row r="41" spans="1:20" x14ac:dyDescent="0.25">
      <c r="A41" s="100"/>
      <c r="B41" s="71"/>
      <c r="C41" s="71"/>
      <c r="D41" s="71"/>
      <c r="E41" s="101"/>
      <c r="F41" s="34"/>
      <c r="G41" s="34"/>
      <c r="H41" s="34"/>
    </row>
    <row r="42" spans="1:20" x14ac:dyDescent="0.25">
      <c r="A42" s="35" t="s">
        <v>40</v>
      </c>
      <c r="B42" s="47">
        <v>0.35199999999999998</v>
      </c>
      <c r="C42" s="40" t="s">
        <v>47</v>
      </c>
      <c r="D42" s="40"/>
      <c r="E42" s="101"/>
      <c r="F42" s="34"/>
      <c r="G42" s="34"/>
      <c r="H42" s="34"/>
    </row>
    <row r="43" spans="1:20" x14ac:dyDescent="0.25">
      <c r="A43" s="100"/>
      <c r="B43" s="71"/>
      <c r="C43" s="71"/>
      <c r="D43" s="71"/>
      <c r="E43" s="101"/>
      <c r="F43" s="34"/>
      <c r="G43" s="34"/>
      <c r="H43" s="34"/>
    </row>
    <row r="44" spans="1:20" x14ac:dyDescent="0.25">
      <c r="A44" s="36" t="s">
        <v>41</v>
      </c>
      <c r="B44" s="48">
        <v>0.23400000000000001</v>
      </c>
      <c r="C44" s="41" t="s">
        <v>47</v>
      </c>
      <c r="D44" s="41"/>
      <c r="E44" s="101"/>
      <c r="F44" s="34"/>
      <c r="G44" s="34"/>
      <c r="H44" s="34"/>
    </row>
    <row r="45" spans="1:20" x14ac:dyDescent="0.25">
      <c r="A45" s="100"/>
      <c r="B45" s="71"/>
      <c r="C45" s="71"/>
      <c r="D45" s="71"/>
      <c r="E45" s="101"/>
      <c r="F45" s="34"/>
      <c r="G45" s="34"/>
      <c r="H45" s="34"/>
    </row>
    <row r="46" spans="1:20" x14ac:dyDescent="0.25">
      <c r="A46" s="37" t="s">
        <v>42</v>
      </c>
      <c r="B46" s="49">
        <v>0.17599999999999999</v>
      </c>
      <c r="C46" s="42" t="s">
        <v>47</v>
      </c>
      <c r="D46" s="42"/>
      <c r="E46" s="101"/>
      <c r="F46" s="34"/>
      <c r="G46" s="34"/>
      <c r="H46" s="34"/>
    </row>
    <row r="47" spans="1:20" x14ac:dyDescent="0.25">
      <c r="A47" s="100"/>
      <c r="B47" s="71"/>
      <c r="C47" s="71"/>
      <c r="D47" s="71"/>
      <c r="E47" s="101"/>
      <c r="F47" s="34"/>
      <c r="G47" s="34"/>
      <c r="H47" s="34"/>
    </row>
    <row r="48" spans="1:20" x14ac:dyDescent="0.25">
      <c r="A48" s="38" t="s">
        <v>43</v>
      </c>
      <c r="B48" s="50">
        <v>8.7999999999999995E-2</v>
      </c>
      <c r="C48" s="43" t="s">
        <v>47</v>
      </c>
      <c r="D48" s="43"/>
      <c r="E48" s="101"/>
      <c r="F48" s="34"/>
      <c r="G48" s="34"/>
      <c r="H48" s="34"/>
    </row>
    <row r="49" spans="1:8" x14ac:dyDescent="0.25">
      <c r="A49" s="100"/>
      <c r="B49" s="71"/>
      <c r="C49" s="71"/>
      <c r="D49" s="71"/>
      <c r="E49" s="101"/>
      <c r="F49" s="34"/>
      <c r="G49" s="34"/>
      <c r="H49" s="34"/>
    </row>
    <row r="50" spans="1:8" x14ac:dyDescent="0.25">
      <c r="A50" s="39" t="s">
        <v>44</v>
      </c>
      <c r="B50" s="51">
        <v>0.01</v>
      </c>
      <c r="C50" s="44" t="s">
        <v>46</v>
      </c>
      <c r="D50" s="44"/>
      <c r="E50" s="101"/>
      <c r="F50" s="34"/>
      <c r="G50" s="34"/>
      <c r="H50" s="34"/>
    </row>
    <row r="51" spans="1:8" x14ac:dyDescent="0.25">
      <c r="A51" s="100"/>
      <c r="B51" s="71"/>
      <c r="C51" s="71"/>
      <c r="D51" s="71"/>
      <c r="E51" s="101"/>
      <c r="F51" s="34"/>
      <c r="G51" s="34"/>
      <c r="H51" s="34"/>
    </row>
    <row r="52" spans="1:8" x14ac:dyDescent="0.25">
      <c r="A52" s="46" t="s">
        <v>39</v>
      </c>
      <c r="B52" s="45">
        <f ca="1">G18</f>
        <v>3.9220000000000002</v>
      </c>
      <c r="C52" s="45" t="s">
        <v>48</v>
      </c>
      <c r="D52" s="45"/>
      <c r="E52" s="101"/>
      <c r="F52" s="34"/>
      <c r="G52" s="34"/>
      <c r="H52" s="34"/>
    </row>
    <row r="53" spans="1:8" x14ac:dyDescent="0.25">
      <c r="A53" s="100"/>
      <c r="B53" s="71"/>
      <c r="C53" s="71"/>
      <c r="D53" s="71"/>
      <c r="E53" s="101"/>
      <c r="F53" s="34"/>
      <c r="G53" s="34"/>
      <c r="H53" s="34"/>
    </row>
    <row r="54" spans="1:8" ht="15.75" thickBot="1" x14ac:dyDescent="0.3">
      <c r="A54" s="102"/>
      <c r="B54" s="103"/>
      <c r="C54" s="103"/>
      <c r="D54" s="103"/>
      <c r="E54" s="105" t="s">
        <v>49</v>
      </c>
      <c r="F54" s="34"/>
      <c r="G54" s="34"/>
      <c r="H54" s="34"/>
    </row>
    <row r="55" spans="1:8" x14ac:dyDescent="0.25">
      <c r="F55" s="34"/>
      <c r="G55" s="34"/>
      <c r="H55" s="34"/>
    </row>
    <row r="56" spans="1:8" x14ac:dyDescent="0.25">
      <c r="F56" s="34"/>
      <c r="G56" s="34"/>
      <c r="H56" s="34"/>
    </row>
  </sheetData>
  <sortState ref="A20:T36">
    <sortCondition descending="1" ref="B20"/>
  </sortState>
  <conditionalFormatting sqref="G19 G21:T36">
    <cfRule type="cellIs" dxfId="14" priority="9" operator="greaterThan">
      <formula>3.001</formula>
    </cfRule>
    <cfRule type="cellIs" dxfId="13" priority="10" operator="greaterThan">
      <formula>2.001</formula>
    </cfRule>
    <cfRule type="cellIs" dxfId="12" priority="11" operator="greaterThan">
      <formula>1.001</formula>
    </cfRule>
    <cfRule type="cellIs" dxfId="11" priority="12" operator="between">
      <formula>0.001</formula>
      <formula>1</formula>
    </cfRule>
    <cfRule type="cellIs" dxfId="10" priority="13" operator="equal">
      <formula>""</formula>
    </cfRule>
  </conditionalFormatting>
  <conditionalFormatting sqref="A40 A1:A18 D1:F1 D2:E3 T1:T5 T7:T18 A9:D9 A12:D12 A15:D15 A17:D17 C7:D8 C10:D11 C13:D14 A3:D3 G1:S18 D3:D18 B2:C18 A19:E37 I19:T37 F19:H36">
    <cfRule type="containsText" dxfId="9" priority="8" operator="containsText" text="*-">
      <formula>NOT(ISERROR(SEARCH("*-",A1)))</formula>
    </cfRule>
  </conditionalFormatting>
  <conditionalFormatting sqref="G4:T5">
    <cfRule type="cellIs" dxfId="8" priority="7" operator="equal">
      <formula>0</formula>
    </cfRule>
  </conditionalFormatting>
  <conditionalFormatting sqref="G7:T8">
    <cfRule type="cellIs" dxfId="7" priority="6" operator="equal">
      <formula>0</formula>
    </cfRule>
  </conditionalFormatting>
  <conditionalFormatting sqref="G10:T11">
    <cfRule type="cellIs" dxfId="6" priority="5" operator="equal">
      <formula>0</formula>
    </cfRule>
  </conditionalFormatting>
  <conditionalFormatting sqref="G13:T14">
    <cfRule type="cellIs" dxfId="5" priority="4" operator="equal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</vt:vector>
  </HeadingPairs>
  <TitlesOfParts>
    <vt:vector size="4" baseType="lpstr">
      <vt:lpstr>Altersstruktur einfach</vt:lpstr>
      <vt:lpstr>Info</vt:lpstr>
      <vt:lpstr>Altersstruktur erweitert</vt:lpstr>
      <vt:lpstr>Diagramm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hektor</dc:creator>
  <cp:lastModifiedBy>BTF-USER</cp:lastModifiedBy>
  <cp:lastPrinted>2014-06-29T22:04:27Z</cp:lastPrinted>
  <dcterms:created xsi:type="dcterms:W3CDTF">2013-09-08T12:36:10Z</dcterms:created>
  <dcterms:modified xsi:type="dcterms:W3CDTF">2017-07-03T10:08:44Z</dcterms:modified>
</cp:coreProperties>
</file>